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O\DNS\Asfalty\Vyzva c. 9\Prilohy\Priloha c. 2 SP - Vykazy vymer\"/>
    </mc:Choice>
  </mc:AlternateContent>
  <bookViews>
    <workbookView xWindow="0" yWindow="0" windowWidth="23040" windowHeight="8235" activeTab="5"/>
  </bookViews>
  <sheets>
    <sheet name="2593" sheetId="13" r:id="rId1"/>
    <sheet name="2595" sheetId="15" r:id="rId2"/>
    <sheet name="2568" sheetId="18" r:id="rId3"/>
    <sheet name="2596" sheetId="12" r:id="rId4"/>
    <sheet name="2601" sheetId="8" r:id="rId5"/>
    <sheet name="VK" sheetId="1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8" l="1"/>
  <c r="H28" i="8"/>
  <c r="H26" i="12"/>
  <c r="H27" i="12"/>
  <c r="H30" i="12"/>
  <c r="H31" i="12"/>
  <c r="H25" i="15"/>
  <c r="H25" i="13"/>
  <c r="H26" i="13"/>
  <c r="H28" i="13"/>
  <c r="H32" i="13"/>
  <c r="H33" i="13"/>
  <c r="H34" i="13"/>
  <c r="G30" i="8" l="1"/>
  <c r="H30" i="8" s="1"/>
  <c r="H7" i="17" l="1"/>
  <c r="B18" i="18" l="1"/>
  <c r="G23" i="18" s="1"/>
  <c r="G24" i="18" l="1"/>
  <c r="H24" i="18" s="1"/>
  <c r="G26" i="18"/>
  <c r="H26" i="18" s="1"/>
  <c r="G25" i="18"/>
  <c r="H25" i="18" s="1"/>
  <c r="H23" i="18"/>
  <c r="H6" i="17"/>
  <c r="H8" i="17"/>
  <c r="H9" i="17"/>
  <c r="H5" i="17"/>
  <c r="H10" i="17" l="1"/>
  <c r="H27" i="18"/>
  <c r="K29" i="18" s="1"/>
  <c r="J29" i="18" l="1"/>
  <c r="I7" i="17"/>
  <c r="B20" i="12"/>
  <c r="G32" i="12" l="1"/>
  <c r="H32" i="12" s="1"/>
  <c r="B22" i="12"/>
  <c r="J7" i="17"/>
  <c r="G29" i="15" l="1"/>
  <c r="H29" i="15" s="1"/>
  <c r="G23" i="15"/>
  <c r="H23" i="15" s="1"/>
  <c r="B18" i="15"/>
  <c r="G35" i="13"/>
  <c r="H35" i="13" s="1"/>
  <c r="H23" i="13"/>
  <c r="B18" i="13"/>
  <c r="G30" i="13" s="1"/>
  <c r="H30" i="13" s="1"/>
  <c r="G33" i="12"/>
  <c r="H33" i="12" s="1"/>
  <c r="G25" i="12"/>
  <c r="H25" i="12" s="1"/>
  <c r="G28" i="12"/>
  <c r="H28" i="12" s="1"/>
  <c r="G31" i="8"/>
  <c r="H31" i="8" s="1"/>
  <c r="H23" i="8"/>
  <c r="B18" i="8"/>
  <c r="G26" i="15" l="1"/>
  <c r="H26" i="15" s="1"/>
  <c r="G27" i="15"/>
  <c r="H27" i="15" s="1"/>
  <c r="G24" i="8"/>
  <c r="H24" i="8" s="1"/>
  <c r="B20" i="8"/>
  <c r="G26" i="8"/>
  <c r="H26" i="8" s="1"/>
  <c r="G29" i="8"/>
  <c r="H29" i="8" s="1"/>
  <c r="G27" i="13"/>
  <c r="H27" i="13" s="1"/>
  <c r="G29" i="13"/>
  <c r="H29" i="13" s="1"/>
  <c r="G31" i="13"/>
  <c r="H31" i="13" s="1"/>
  <c r="G28" i="15"/>
  <c r="H28" i="15" s="1"/>
  <c r="G24" i="15"/>
  <c r="H24" i="15" s="1"/>
  <c r="G24" i="13"/>
  <c r="H24" i="13" s="1"/>
  <c r="G29" i="12"/>
  <c r="H29" i="12" s="1"/>
  <c r="G27" i="8"/>
  <c r="H27" i="8" s="1"/>
  <c r="H36" i="13" l="1"/>
  <c r="I5" i="17" s="1"/>
  <c r="H30" i="15"/>
  <c r="I6" i="17" s="1"/>
  <c r="J6" i="17" s="1"/>
  <c r="H34" i="12"/>
  <c r="I8" i="17" s="1"/>
  <c r="J8" i="17" s="1"/>
  <c r="H32" i="8"/>
  <c r="I9" i="17" s="1"/>
  <c r="J9" i="17" s="1"/>
  <c r="I10" i="17" l="1"/>
  <c r="J5" i="17"/>
  <c r="J10" i="17" s="1"/>
  <c r="K38" i="13"/>
  <c r="J36" i="12"/>
  <c r="K34" i="8"/>
  <c r="J32" i="15"/>
  <c r="J38" i="13"/>
  <c r="J34" i="8"/>
  <c r="K32" i="15"/>
  <c r="K36" i="12"/>
</calcChain>
</file>

<file path=xl/sharedStrings.xml><?xml version="1.0" encoding="utf-8"?>
<sst xmlns="http://schemas.openxmlformats.org/spreadsheetml/2006/main" count="368" uniqueCount="112">
  <si>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</si>
  <si>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</si>
  <si>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</si>
  <si>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</si>
  <si>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</si>
  <si>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</si>
  <si>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</si>
  <si>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</si>
  <si>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</si>
  <si>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</si>
  <si>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</si>
  <si>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</si>
  <si>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</si>
  <si>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</si>
  <si>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</si>
  <si>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</si>
  <si>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</si>
  <si>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</si>
  <si>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</si>
  <si>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</si>
  <si>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</si>
  <si>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</si>
  <si>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</si>
  <si>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</si>
  <si>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</si>
  <si>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</si>
  <si>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</si>
  <si>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</si>
  <si>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</si>
  <si>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</si>
  <si>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</si>
  <si>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</si>
  <si>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</si>
  <si>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</si>
  <si>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</si>
  <si>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</si>
  <si>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</si>
  <si>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</si>
  <si>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ks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</si>
  <si>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</si>
  <si>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</si>
  <si>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</si>
  <si>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</si>
  <si>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</si>
  <si>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</si>
  <si>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</si>
  <si>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</si>
  <si>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</si>
  <si>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výškova úprava poklopov kanalizačných šácht</t>
  </si>
  <si>
    <t>VK</t>
  </si>
  <si>
    <t>III/2601</t>
  </si>
  <si>
    <t>III/2596</t>
  </si>
  <si>
    <t>III/2593</t>
  </si>
  <si>
    <t>III/2595</t>
  </si>
  <si>
    <t>Obeckov - Dolné Plachtince</t>
  </si>
  <si>
    <t xml:space="preserve">vybraté úseky v ckm: </t>
  </si>
  <si>
    <t>Kosihy nad Ipľom - Vinica</t>
  </si>
  <si>
    <t>Širákov</t>
  </si>
  <si>
    <t>staničenie v km: 0,000 - 0,540</t>
  </si>
  <si>
    <t>Kamenné Kosihy - Kosihovce</t>
  </si>
  <si>
    <t>staničenie v km: 11,266 - 16,773</t>
  </si>
  <si>
    <t>staničenie v km: 2,780 - 5,155</t>
  </si>
  <si>
    <t>staničenie v km: 1,860 - 2,780</t>
  </si>
  <si>
    <t>staničenie v km: 5,155 - 5,903</t>
  </si>
  <si>
    <t>Miestopis</t>
  </si>
  <si>
    <t>Kamen.Kosihy - Kosihovce</t>
  </si>
  <si>
    <t>III/2568</t>
  </si>
  <si>
    <t>Seľany</t>
  </si>
  <si>
    <r>
      <t>1,0 kg/m</t>
    </r>
    <r>
      <rPr>
        <vertAlign val="superscript"/>
        <sz val="10"/>
        <rFont val="Arial CE"/>
        <charset val="238"/>
      </rPr>
      <t>2</t>
    </r>
  </si>
  <si>
    <r>
      <t>0,5 kg/m</t>
    </r>
    <r>
      <rPr>
        <vertAlign val="superscript"/>
        <sz val="10"/>
        <rFont val="Arial CE"/>
        <charset val="238"/>
      </rPr>
      <t>2</t>
    </r>
  </si>
  <si>
    <t>Postrek infiltračný</t>
  </si>
  <si>
    <t>ACL 16-II   s dovozom rozprestrením a zhutnením; vysprávky nerovností krytu</t>
  </si>
  <si>
    <t>ACL 16-II   s dovozom rozprestrením a zhutnením</t>
  </si>
  <si>
    <t>Príloha č. 2</t>
  </si>
  <si>
    <t>Príloha č.3</t>
  </si>
  <si>
    <t>Príloha č. 4</t>
  </si>
  <si>
    <t>Príloha č. 5</t>
  </si>
  <si>
    <t>staničenie v km: 0,000 - 5,453</t>
  </si>
  <si>
    <t>t</t>
  </si>
  <si>
    <t>60 mm</t>
  </si>
  <si>
    <t>staničenie v km: 2,450 - 5,453</t>
  </si>
  <si>
    <t>ACL 16; 60 mm</t>
  </si>
  <si>
    <t>frézovanie s naložením a odvozom do 10 km                    (začiatky a konce ) + most + vjazdy + MK</t>
  </si>
  <si>
    <t xml:space="preserve">korekcie  </t>
  </si>
  <si>
    <t>vjazd 18 m2</t>
  </si>
  <si>
    <t>MK 10 m2</t>
  </si>
  <si>
    <t>križ 112 m2</t>
  </si>
  <si>
    <t>križ 19 m2</t>
  </si>
  <si>
    <t>vjazd 0 m2</t>
  </si>
  <si>
    <t>križ  22 m2</t>
  </si>
  <si>
    <t>vjazd 118 m2</t>
  </si>
  <si>
    <t>križ  28 m2</t>
  </si>
  <si>
    <t>AZ 24 m2</t>
  </si>
  <si>
    <t>vjazd 68 m2</t>
  </si>
  <si>
    <t>frézovanie s naložením a odvozom do 10 km                    (začiatky a konce ) + most + MK + vjazdy</t>
  </si>
  <si>
    <t>frézovanie s naložením a odvozom do 10 km                     (koniec úseku )</t>
  </si>
  <si>
    <t>vjazd 40 m2</t>
  </si>
  <si>
    <t>MK 55 m2</t>
  </si>
  <si>
    <t>križ  168 m2</t>
  </si>
  <si>
    <t>výškova úprava mreží vpustov</t>
  </si>
  <si>
    <t>vyrovnávka  ACL  16 poklesy</t>
  </si>
  <si>
    <t>AZ  104,5 m2</t>
  </si>
  <si>
    <t>40 mm</t>
  </si>
  <si>
    <t>10520 m2</t>
  </si>
  <si>
    <t>20 mm</t>
  </si>
  <si>
    <t>od mosta po MK-AZ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</si>
  <si>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 40 mm  v km  14,325 - 15,848</t>
    </r>
  </si>
  <si>
    <t>Rekonštrukcia ciest II. a III. triedy v okrese VK - RI 2020</t>
  </si>
  <si>
    <t>Rekonštrukcia ciest II. a III. triedy v okrese Veľký Krtíš - RI 2020</t>
  </si>
  <si>
    <t>frézovanie s naložením a odvozom do 10 km                          ( začiatky a konce ) + most + vjazdy + MK )</t>
  </si>
  <si>
    <t>staničenie v km: 14,969 -15,304</t>
  </si>
  <si>
    <t>bez plochy nad priepustom 120m2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</si>
</sst>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€_-;\-* #,##0.00\ _€_-;_-* &quot;-&quot;??\ _€_-;_-@_-"/>
    <numFmt numFmtId="164" formatCode="#,##0.000"/>
    <numFmt numFmtId="165" formatCode="#,##0.00;[Red]#,##0.00"/>
    <numFmt numFmtId="166" formatCode="0.00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43" fontId="17" fillId="0" borderId="0" applyFont="0" applyFill="0" applyBorder="0" applyAlignment="0" applyProtection="0"/>
  </cellStyleXfs>
  <cellXfs count="277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1" xfId="0" applyFont="1" applyFill="1" applyBorder="1"/>
    <xf numFmtId="0" fontId="2" fillId="0" borderId="2" xfId="0" applyFont="1" applyFill="1" applyBorder="1"/>
    <xf numFmtId="0" fontId="0" fillId="0" borderId="2" xfId="0" applyFont="1" applyFill="1" applyBorder="1"/>
    <xf numFmtId="0" fontId="0" fillId="0" borderId="2" xfId="0" applyFill="1" applyBorder="1"/>
    <xf numFmtId="4" fontId="0" fillId="0" borderId="2" xfId="0" applyNumberFormat="1" applyFont="1" applyFill="1" applyBorder="1"/>
    <xf numFmtId="4" fontId="0" fillId="0" borderId="3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5" xfId="0" applyFont="1" applyFill="1" applyBorder="1" applyAlignment="1"/>
    <xf numFmtId="0" fontId="0" fillId="0" borderId="4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5" xfId="0" applyNumberFormat="1" applyFill="1" applyBorder="1"/>
    <xf numFmtId="0" fontId="0" fillId="0" borderId="6" xfId="0" applyFont="1" applyFill="1" applyBorder="1"/>
    <xf numFmtId="2" fontId="0" fillId="0" borderId="7" xfId="0" applyNumberFormat="1" applyFill="1" applyBorder="1"/>
    <xf numFmtId="4" fontId="5" fillId="0" borderId="5" xfId="0" applyNumberFormat="1" applyFont="1" applyFill="1" applyBorder="1"/>
    <xf numFmtId="0" fontId="0" fillId="0" borderId="8" xfId="0" applyFont="1" applyFill="1" applyBorder="1"/>
    <xf numFmtId="2" fontId="0" fillId="0" borderId="9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0" xfId="0" applyFont="1" applyFill="1" applyBorder="1"/>
    <xf numFmtId="2" fontId="0" fillId="0" borderId="11" xfId="0" applyNumberFormat="1" applyFill="1" applyBorder="1"/>
    <xf numFmtId="0" fontId="0" fillId="0" borderId="12" xfId="0" applyFont="1" applyFill="1" applyBorder="1"/>
    <xf numFmtId="2" fontId="0" fillId="0" borderId="13" xfId="0" applyNumberFormat="1" applyFill="1" applyBorder="1"/>
    <xf numFmtId="0" fontId="0" fillId="0" borderId="4" xfId="0" applyFont="1" applyFill="1" applyBorder="1"/>
    <xf numFmtId="2" fontId="0" fillId="0" borderId="0" xfId="0" applyNumberFormat="1" applyFill="1" applyBorder="1"/>
    <xf numFmtId="4" fontId="0" fillId="0" borderId="14" xfId="0" applyNumberFormat="1" applyBorder="1" applyAlignment="1">
      <alignment horizontal="center"/>
    </xf>
    <xf numFmtId="0" fontId="0" fillId="0" borderId="0" xfId="0" applyBorder="1"/>
    <xf numFmtId="4" fontId="0" fillId="0" borderId="14" xfId="0" applyNumberFormat="1" applyBorder="1" applyAlignment="1"/>
    <xf numFmtId="0" fontId="0" fillId="0" borderId="4" xfId="0" applyBorder="1" applyAlignment="1"/>
    <xf numFmtId="4" fontId="0" fillId="0" borderId="0" xfId="0" applyNumberFormat="1" applyBorder="1" applyAlignment="1"/>
    <xf numFmtId="4" fontId="0" fillId="0" borderId="5" xfId="0" applyNumberFormat="1" applyBorder="1" applyAlignment="1"/>
    <xf numFmtId="0" fontId="0" fillId="0" borderId="15" xfId="0" applyFont="1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4" fontId="0" fillId="0" borderId="18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6" fillId="0" borderId="23" xfId="1" applyNumberFormat="1" applyFont="1" applyFill="1" applyBorder="1"/>
    <xf numFmtId="164" fontId="6" fillId="0" borderId="24" xfId="0" applyNumberFormat="1" applyFont="1" applyFill="1" applyBorder="1"/>
    <xf numFmtId="4" fontId="6" fillId="0" borderId="0" xfId="0" applyNumberFormat="1" applyFont="1" applyFill="1" applyBorder="1"/>
    <xf numFmtId="4" fontId="0" fillId="0" borderId="5" xfId="0" applyNumberFormat="1" applyFont="1" applyFill="1" applyBorder="1"/>
    <xf numFmtId="0" fontId="0" fillId="0" borderId="28" xfId="0" applyFont="1" applyFill="1" applyBorder="1"/>
    <xf numFmtId="0" fontId="0" fillId="0" borderId="29" xfId="0" applyFont="1" applyFill="1" applyBorder="1" applyAlignment="1">
      <alignment horizontal="center"/>
    </xf>
    <xf numFmtId="164" fontId="6" fillId="0" borderId="30" xfId="0" applyNumberFormat="1" applyFont="1" applyFill="1" applyBorder="1"/>
    <xf numFmtId="165" fontId="0" fillId="0" borderId="31" xfId="0" applyNumberFormat="1" applyFont="1" applyFill="1" applyBorder="1" applyAlignment="1">
      <alignment horizontal="right"/>
    </xf>
    <xf numFmtId="0" fontId="0" fillId="0" borderId="32" xfId="0" applyFont="1" applyFill="1" applyBorder="1"/>
    <xf numFmtId="0" fontId="0" fillId="0" borderId="33" xfId="0" applyFill="1" applyBorder="1"/>
    <xf numFmtId="0" fontId="0" fillId="0" borderId="34" xfId="0" applyFill="1" applyBorder="1"/>
    <xf numFmtId="0" fontId="0" fillId="0" borderId="35" xfId="0" applyFont="1" applyFill="1" applyBorder="1"/>
    <xf numFmtId="0" fontId="6" fillId="0" borderId="25" xfId="0" applyFont="1" applyFill="1" applyBorder="1"/>
    <xf numFmtId="164" fontId="6" fillId="0" borderId="25" xfId="0" applyNumberFormat="1" applyFont="1" applyFill="1" applyBorder="1"/>
    <xf numFmtId="4" fontId="6" fillId="0" borderId="5" xfId="0" applyNumberFormat="1" applyFont="1" applyFill="1" applyBorder="1"/>
    <xf numFmtId="0" fontId="0" fillId="0" borderId="39" xfId="0" applyFill="1" applyBorder="1" applyAlignment="1">
      <alignment vertical="center"/>
    </xf>
    <xf numFmtId="0" fontId="6" fillId="0" borderId="40" xfId="0" applyFont="1" applyFill="1" applyBorder="1" applyAlignment="1">
      <alignment vertical="center"/>
    </xf>
    <xf numFmtId="164" fontId="6" fillId="0" borderId="25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horizontal="right"/>
    </xf>
    <xf numFmtId="0" fontId="0" fillId="0" borderId="42" xfId="0" applyFill="1" applyBorder="1"/>
    <xf numFmtId="0" fontId="0" fillId="0" borderId="43" xfId="0" applyFill="1" applyBorder="1"/>
    <xf numFmtId="0" fontId="8" fillId="0" borderId="44" xfId="0" applyFont="1" applyFill="1" applyBorder="1"/>
    <xf numFmtId="0" fontId="6" fillId="0" borderId="45" xfId="0" applyFont="1" applyFill="1" applyBorder="1"/>
    <xf numFmtId="164" fontId="6" fillId="0" borderId="44" xfId="0" applyNumberFormat="1" applyFont="1" applyFill="1" applyBorder="1"/>
    <xf numFmtId="0" fontId="6" fillId="0" borderId="21" xfId="0" applyFont="1" applyFill="1" applyBorder="1"/>
    <xf numFmtId="164" fontId="6" fillId="0" borderId="21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5" xfId="0" applyNumberFormat="1" applyFont="1" applyFill="1" applyBorder="1"/>
    <xf numFmtId="4" fontId="10" fillId="0" borderId="4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5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7" xfId="0" applyNumberFormat="1" applyFont="1" applyFill="1" applyBorder="1"/>
    <xf numFmtId="4" fontId="11" fillId="2" borderId="48" xfId="0" applyNumberFormat="1" applyFont="1" applyFill="1" applyBorder="1"/>
    <xf numFmtId="0" fontId="0" fillId="0" borderId="49" xfId="0" applyFill="1" applyBorder="1"/>
    <xf numFmtId="0" fontId="0" fillId="0" borderId="50" xfId="0" applyFill="1" applyBorder="1"/>
    <xf numFmtId="4" fontId="0" fillId="0" borderId="50" xfId="0" applyNumberFormat="1" applyFill="1" applyBorder="1"/>
    <xf numFmtId="4" fontId="12" fillId="0" borderId="50" xfId="0" applyNumberFormat="1" applyFont="1" applyFill="1" applyBorder="1"/>
    <xf numFmtId="0" fontId="12" fillId="0" borderId="50" xfId="0" applyFont="1" applyFill="1" applyBorder="1"/>
    <xf numFmtId="10" fontId="12" fillId="0" borderId="50" xfId="0" applyNumberFormat="1" applyFont="1" applyFill="1" applyBorder="1"/>
    <xf numFmtId="4" fontId="12" fillId="0" borderId="51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2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4" fontId="6" fillId="0" borderId="53" xfId="0" applyNumberFormat="1" applyFont="1" applyFill="1" applyBorder="1"/>
    <xf numFmtId="0" fontId="0" fillId="0" borderId="21" xfId="0" applyFont="1" applyFill="1" applyBorder="1"/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19" fillId="0" borderId="57" xfId="0" applyFont="1" applyBorder="1" applyAlignment="1">
      <alignment horizontal="center" wrapText="1"/>
    </xf>
    <xf numFmtId="0" fontId="19" fillId="0" borderId="57" xfId="0" applyFont="1" applyBorder="1" applyAlignment="1">
      <alignment horizontal="center"/>
    </xf>
    <xf numFmtId="0" fontId="19" fillId="0" borderId="58" xfId="0" applyFont="1" applyBorder="1" applyAlignment="1">
      <alignment horizontal="center" wrapText="1"/>
    </xf>
    <xf numFmtId="0" fontId="19" fillId="0" borderId="14" xfId="0" applyFont="1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0" fillId="3" borderId="21" xfId="0" applyFont="1" applyFill="1" applyBorder="1"/>
    <xf numFmtId="0" fontId="6" fillId="3" borderId="53" xfId="0" applyFont="1" applyFill="1" applyBorder="1"/>
    <xf numFmtId="164" fontId="6" fillId="3" borderId="53" xfId="0" applyNumberFormat="1" applyFont="1" applyFill="1" applyBorder="1"/>
    <xf numFmtId="0" fontId="18" fillId="0" borderId="0" xfId="0" applyFont="1" applyFill="1" applyBorder="1"/>
    <xf numFmtId="4" fontId="20" fillId="0" borderId="0" xfId="0" applyNumberFormat="1" applyFont="1" applyFill="1" applyBorder="1"/>
    <xf numFmtId="0" fontId="20" fillId="0" borderId="0" xfId="0" applyFont="1" applyFill="1" applyBorder="1"/>
    <xf numFmtId="0" fontId="2" fillId="0" borderId="4" xfId="0" applyFont="1" applyFill="1" applyBorder="1"/>
    <xf numFmtId="4" fontId="21" fillId="0" borderId="2" xfId="0" applyNumberFormat="1" applyFont="1" applyFill="1" applyBorder="1"/>
    <xf numFmtId="4" fontId="21" fillId="0" borderId="3" xfId="0" applyNumberFormat="1" applyFont="1" applyFill="1" applyBorder="1"/>
    <xf numFmtId="4" fontId="22" fillId="0" borderId="0" xfId="0" applyNumberFormat="1" applyFont="1" applyFill="1" applyBorder="1"/>
    <xf numFmtId="0" fontId="21" fillId="0" borderId="0" xfId="0" applyFont="1" applyFill="1" applyBorder="1"/>
    <xf numFmtId="4" fontId="21" fillId="0" borderId="5" xfId="0" applyNumberFormat="1" applyFont="1" applyFill="1" applyBorder="1"/>
    <xf numFmtId="1" fontId="21" fillId="0" borderId="0" xfId="0" applyNumberFormat="1" applyFont="1" applyFill="1" applyBorder="1"/>
    <xf numFmtId="0" fontId="0" fillId="0" borderId="0" xfId="0" applyFont="1" applyFill="1" applyBorder="1"/>
    <xf numFmtId="4" fontId="0" fillId="0" borderId="0" xfId="0" applyNumberFormat="1" applyFont="1" applyFill="1" applyBorder="1"/>
    <xf numFmtId="0" fontId="21" fillId="0" borderId="2" xfId="0" applyFont="1" applyFill="1" applyBorder="1"/>
    <xf numFmtId="0" fontId="21" fillId="0" borderId="5" xfId="0" applyFont="1" applyFill="1" applyBorder="1" applyAlignment="1"/>
    <xf numFmtId="0" fontId="22" fillId="0" borderId="0" xfId="0" applyFont="1" applyFill="1" applyBorder="1"/>
    <xf numFmtId="1" fontId="21" fillId="0" borderId="5" xfId="0" applyNumberFormat="1" applyFont="1" applyFill="1" applyBorder="1"/>
    <xf numFmtId="166" fontId="0" fillId="3" borderId="27" xfId="0" applyNumberFormat="1" applyFill="1" applyBorder="1" applyAlignment="1">
      <alignment horizontal="center"/>
    </xf>
    <xf numFmtId="166" fontId="0" fillId="3" borderId="21" xfId="0" applyNumberFormat="1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43" fontId="0" fillId="3" borderId="22" xfId="2" applyFont="1" applyFill="1" applyBorder="1" applyAlignment="1">
      <alignment horizontal="center"/>
    </xf>
    <xf numFmtId="166" fontId="0" fillId="3" borderId="53" xfId="0" applyNumberForma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18" fillId="3" borderId="0" xfId="0" applyFont="1" applyFill="1" applyBorder="1" applyAlignment="1"/>
    <xf numFmtId="0" fontId="0" fillId="3" borderId="57" xfId="0" applyFill="1" applyBorder="1" applyAlignment="1">
      <alignment horizontal="center"/>
    </xf>
    <xf numFmtId="0" fontId="0" fillId="0" borderId="57" xfId="0" applyBorder="1" applyAlignment="1">
      <alignment horizontal="left"/>
    </xf>
    <xf numFmtId="0" fontId="0" fillId="3" borderId="58" xfId="0" applyFill="1" applyBorder="1" applyAlignment="1">
      <alignment horizontal="center"/>
    </xf>
    <xf numFmtId="166" fontId="18" fillId="3" borderId="14" xfId="0" applyNumberFormat="1" applyFont="1" applyFill="1" applyBorder="1" applyAlignment="1">
      <alignment horizontal="center"/>
    </xf>
    <xf numFmtId="43" fontId="18" fillId="3" borderId="16" xfId="2" applyFont="1" applyFill="1" applyBorder="1" applyAlignment="1">
      <alignment horizontal="center"/>
    </xf>
    <xf numFmtId="43" fontId="18" fillId="3" borderId="14" xfId="2" applyFont="1" applyFill="1" applyBorder="1" applyAlignment="1">
      <alignment horizontal="center"/>
    </xf>
    <xf numFmtId="43" fontId="0" fillId="3" borderId="62" xfId="2" applyFont="1" applyFill="1" applyBorder="1" applyAlignment="1">
      <alignment vertical="center"/>
    </xf>
    <xf numFmtId="43" fontId="0" fillId="3" borderId="59" xfId="2" applyFont="1" applyFill="1" applyBorder="1" applyAlignment="1">
      <alignment vertical="center"/>
    </xf>
    <xf numFmtId="43" fontId="0" fillId="3" borderId="64" xfId="2" applyFont="1" applyFill="1" applyBorder="1" applyAlignment="1">
      <alignment vertical="center"/>
    </xf>
    <xf numFmtId="43" fontId="0" fillId="3" borderId="63" xfId="0" applyNumberFormat="1" applyFill="1" applyBorder="1" applyAlignment="1">
      <alignment horizontal="center" vertical="center"/>
    </xf>
    <xf numFmtId="0" fontId="0" fillId="0" borderId="53" xfId="0" applyFont="1" applyFill="1" applyBorder="1"/>
    <xf numFmtId="0" fontId="0" fillId="0" borderId="53" xfId="0" applyFill="1" applyBorder="1"/>
    <xf numFmtId="0" fontId="0" fillId="0" borderId="65" xfId="0" applyFont="1" applyFill="1" applyBorder="1"/>
    <xf numFmtId="166" fontId="0" fillId="3" borderId="61" xfId="0" applyNumberFormat="1" applyFill="1" applyBorder="1" applyAlignment="1">
      <alignment horizontal="center" vertical="center"/>
    </xf>
    <xf numFmtId="164" fontId="6" fillId="0" borderId="66" xfId="0" applyNumberFormat="1" applyFont="1" applyFill="1" applyBorder="1"/>
    <xf numFmtId="0" fontId="8" fillId="0" borderId="41" xfId="0" applyFont="1" applyFill="1" applyBorder="1"/>
    <xf numFmtId="0" fontId="6" fillId="0" borderId="40" xfId="0" applyFont="1" applyFill="1" applyBorder="1"/>
    <xf numFmtId="0" fontId="0" fillId="0" borderId="60" xfId="0" applyFont="1" applyFill="1" applyBorder="1"/>
    <xf numFmtId="0" fontId="0" fillId="0" borderId="54" xfId="0" applyFill="1" applyBorder="1"/>
    <xf numFmtId="0" fontId="0" fillId="0" borderId="67" xfId="0" applyFill="1" applyBorder="1"/>
    <xf numFmtId="0" fontId="0" fillId="0" borderId="67" xfId="0" applyFont="1" applyFill="1" applyBorder="1"/>
    <xf numFmtId="0" fontId="6" fillId="0" borderId="46" xfId="0" applyFont="1" applyFill="1" applyBorder="1"/>
    <xf numFmtId="164" fontId="6" fillId="0" borderId="46" xfId="0" applyNumberFormat="1" applyFont="1" applyFill="1" applyBorder="1"/>
    <xf numFmtId="0" fontId="0" fillId="0" borderId="41" xfId="0" applyFill="1" applyBorder="1" applyAlignment="1">
      <alignment vertical="center"/>
    </xf>
    <xf numFmtId="164" fontId="6" fillId="0" borderId="68" xfId="0" applyNumberFormat="1" applyFont="1" applyFill="1" applyBorder="1" applyAlignment="1">
      <alignment vertical="center"/>
    </xf>
    <xf numFmtId="0" fontId="6" fillId="0" borderId="69" xfId="0" applyFont="1" applyFill="1" applyBorder="1"/>
    <xf numFmtId="164" fontId="6" fillId="0" borderId="69" xfId="0" applyNumberFormat="1" applyFont="1" applyFill="1" applyBorder="1"/>
    <xf numFmtId="0" fontId="0" fillId="0" borderId="36" xfId="0" applyFont="1" applyFill="1" applyBorder="1"/>
    <xf numFmtId="0" fontId="0" fillId="0" borderId="37" xfId="0" applyFill="1" applyBorder="1"/>
    <xf numFmtId="0" fontId="0" fillId="0" borderId="70" xfId="0" applyFill="1" applyBorder="1"/>
    <xf numFmtId="0" fontId="0" fillId="0" borderId="71" xfId="0" applyFont="1" applyFill="1" applyBorder="1"/>
    <xf numFmtId="0" fontId="0" fillId="0" borderId="22" xfId="0" applyFont="1" applyFill="1" applyBorder="1" applyAlignment="1">
      <alignment horizontal="center"/>
    </xf>
    <xf numFmtId="165" fontId="0" fillId="0" borderId="72" xfId="0" applyNumberFormat="1" applyFont="1" applyFill="1" applyBorder="1" applyAlignment="1">
      <alignment horizontal="right"/>
    </xf>
    <xf numFmtId="0" fontId="8" fillId="0" borderId="46" xfId="0" applyFont="1" applyFill="1" applyBorder="1"/>
    <xf numFmtId="0" fontId="6" fillId="0" borderId="67" xfId="0" applyFont="1" applyFill="1" applyBorder="1"/>
    <xf numFmtId="43" fontId="0" fillId="3" borderId="73" xfId="0" applyNumberForma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/>
    </xf>
    <xf numFmtId="4" fontId="6" fillId="0" borderId="74" xfId="0" applyNumberFormat="1" applyFont="1" applyFill="1" applyBorder="1"/>
    <xf numFmtId="4" fontId="6" fillId="0" borderId="75" xfId="0" applyNumberFormat="1" applyFont="1" applyFill="1" applyBorder="1"/>
    <xf numFmtId="2" fontId="20" fillId="0" borderId="0" xfId="0" applyNumberFormat="1" applyFont="1" applyFill="1" applyBorder="1" applyAlignment="1"/>
    <xf numFmtId="1" fontId="20" fillId="0" borderId="0" xfId="0" applyNumberFormat="1" applyFont="1" applyFill="1" applyBorder="1"/>
    <xf numFmtId="4" fontId="20" fillId="0" borderId="2" xfId="0" applyNumberFormat="1" applyFont="1" applyFill="1" applyBorder="1"/>
    <xf numFmtId="4" fontId="20" fillId="0" borderId="3" xfId="0" applyNumberFormat="1" applyFont="1" applyFill="1" applyBorder="1"/>
    <xf numFmtId="0" fontId="23" fillId="0" borderId="0" xfId="0" applyFont="1" applyFill="1" applyBorder="1"/>
    <xf numFmtId="4" fontId="20" fillId="0" borderId="5" xfId="0" applyNumberFormat="1" applyFont="1" applyFill="1" applyBorder="1"/>
    <xf numFmtId="0" fontId="0" fillId="0" borderId="0" xfId="0" applyBorder="1" applyAlignment="1"/>
    <xf numFmtId="3" fontId="20" fillId="0" borderId="5" xfId="0" applyNumberFormat="1" applyFont="1" applyFill="1" applyBorder="1"/>
    <xf numFmtId="0" fontId="0" fillId="0" borderId="0" xfId="1" applyFont="1" applyAlignment="1"/>
    <xf numFmtId="0" fontId="0" fillId="0" borderId="50" xfId="1" applyFont="1" applyBorder="1" applyAlignment="1"/>
    <xf numFmtId="0" fontId="20" fillId="0" borderId="2" xfId="0" applyFont="1" applyFill="1" applyBorder="1"/>
    <xf numFmtId="0" fontId="20" fillId="0" borderId="0" xfId="0" applyFont="1" applyFill="1" applyBorder="1" applyAlignment="1">
      <alignment horizontal="right"/>
    </xf>
    <xf numFmtId="0" fontId="20" fillId="0" borderId="5" xfId="0" applyFont="1" applyFill="1" applyBorder="1" applyAlignment="1"/>
    <xf numFmtId="3" fontId="0" fillId="0" borderId="5" xfId="0" applyNumberFormat="1" applyFill="1" applyBorder="1"/>
    <xf numFmtId="4" fontId="0" fillId="0" borderId="0" xfId="0" applyNumberFormat="1" applyFill="1" applyBorder="1" applyAlignment="1">
      <alignment horizontal="left"/>
    </xf>
    <xf numFmtId="0" fontId="8" fillId="0" borderId="46" xfId="0" applyFont="1" applyFill="1" applyBorder="1" applyAlignment="1">
      <alignment vertical="center"/>
    </xf>
    <xf numFmtId="0" fontId="6" fillId="0" borderId="67" xfId="0" applyFont="1" applyFill="1" applyBorder="1" applyAlignment="1">
      <alignment vertical="center"/>
    </xf>
    <xf numFmtId="164" fontId="6" fillId="0" borderId="21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right"/>
    </xf>
    <xf numFmtId="43" fontId="0" fillId="0" borderId="0" xfId="0" applyNumberFormat="1"/>
    <xf numFmtId="4" fontId="11" fillId="0" borderId="76" xfId="0" applyNumberFormat="1" applyFont="1" applyFill="1" applyBorder="1"/>
    <xf numFmtId="4" fontId="11" fillId="0" borderId="77" xfId="0" applyNumberFormat="1" applyFont="1" applyFill="1" applyBorder="1"/>
    <xf numFmtId="0" fontId="0" fillId="0" borderId="78" xfId="1" applyFont="1" applyFill="1" applyBorder="1" applyAlignment="1">
      <alignment horizontal="left"/>
    </xf>
    <xf numFmtId="0" fontId="1" fillId="0" borderId="65" xfId="1" applyFill="1" applyBorder="1" applyAlignment="1">
      <alignment horizontal="left"/>
    </xf>
    <xf numFmtId="0" fontId="1" fillId="0" borderId="79" xfId="1" applyFill="1" applyBorder="1" applyAlignment="1">
      <alignment horizontal="left"/>
    </xf>
    <xf numFmtId="0" fontId="0" fillId="0" borderId="65" xfId="1" applyFont="1" applyFill="1" applyBorder="1"/>
    <xf numFmtId="0" fontId="0" fillId="0" borderId="83" xfId="0" applyFont="1" applyFill="1" applyBorder="1"/>
    <xf numFmtId="0" fontId="6" fillId="0" borderId="83" xfId="0" applyFont="1" applyFill="1" applyBorder="1"/>
    <xf numFmtId="164" fontId="6" fillId="0" borderId="83" xfId="0" applyNumberFormat="1" applyFont="1" applyFill="1" applyBorder="1"/>
    <xf numFmtId="0" fontId="0" fillId="0" borderId="84" xfId="0" applyFill="1" applyBorder="1"/>
    <xf numFmtId="0" fontId="0" fillId="0" borderId="85" xfId="0" applyFill="1" applyBorder="1"/>
    <xf numFmtId="0" fontId="8" fillId="0" borderId="24" xfId="0" applyFont="1" applyFill="1" applyBorder="1"/>
    <xf numFmtId="0" fontId="6" fillId="0" borderId="86" xfId="0" applyFont="1" applyFill="1" applyBorder="1"/>
    <xf numFmtId="0" fontId="0" fillId="0" borderId="49" xfId="0" applyFont="1" applyFill="1" applyBorder="1"/>
    <xf numFmtId="0" fontId="0" fillId="0" borderId="87" xfId="0" applyFill="1" applyBorder="1"/>
    <xf numFmtId="0" fontId="0" fillId="0" borderId="87" xfId="0" applyFont="1" applyFill="1" applyBorder="1"/>
    <xf numFmtId="0" fontId="6" fillId="0" borderId="88" xfId="0" applyFont="1" applyFill="1" applyBorder="1"/>
    <xf numFmtId="164" fontId="6" fillId="0" borderId="88" xfId="0" applyNumberFormat="1" applyFont="1" applyFill="1" applyBorder="1"/>
    <xf numFmtId="0" fontId="0" fillId="0" borderId="26" xfId="0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166" fontId="0" fillId="0" borderId="27" xfId="0" applyNumberFormat="1" applyFill="1" applyBorder="1" applyAlignment="1">
      <alignment horizontal="center"/>
    </xf>
    <xf numFmtId="166" fontId="0" fillId="0" borderId="53" xfId="0" applyNumberFormat="1" applyFill="1" applyBorder="1" applyAlignment="1">
      <alignment horizontal="center" vertical="center"/>
    </xf>
    <xf numFmtId="43" fontId="0" fillId="0" borderId="59" xfId="2" applyFont="1" applyFill="1" applyBorder="1" applyAlignment="1">
      <alignment vertical="center"/>
    </xf>
    <xf numFmtId="43" fontId="0" fillId="0" borderId="63" xfId="0" applyNumberForma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Fill="1"/>
    <xf numFmtId="4" fontId="6" fillId="0" borderId="89" xfId="0" applyNumberFormat="1" applyFont="1" applyFill="1" applyBorder="1"/>
    <xf numFmtId="4" fontId="6" fillId="0" borderId="90" xfId="0" applyNumberFormat="1" applyFont="1" applyFill="1" applyBorder="1" applyAlignment="1">
      <alignment vertical="center"/>
    </xf>
    <xf numFmtId="4" fontId="6" fillId="0" borderId="72" xfId="0" applyNumberFormat="1" applyFont="1" applyFill="1" applyBorder="1"/>
    <xf numFmtId="4" fontId="6" fillId="0" borderId="72" xfId="0" applyNumberFormat="1" applyFont="1" applyFill="1" applyBorder="1" applyAlignment="1">
      <alignment vertical="center"/>
    </xf>
    <xf numFmtId="4" fontId="6" fillId="0" borderId="22" xfId="0" applyNumberFormat="1" applyFont="1" applyFill="1" applyBorder="1"/>
    <xf numFmtId="4" fontId="6" fillId="3" borderId="91" xfId="0" applyNumberFormat="1" applyFont="1" applyFill="1" applyBorder="1"/>
    <xf numFmtId="4" fontId="6" fillId="0" borderId="92" xfId="0" applyNumberFormat="1" applyFont="1" applyFill="1" applyBorder="1"/>
    <xf numFmtId="4" fontId="6" fillId="0" borderId="73" xfId="0" applyNumberFormat="1" applyFont="1" applyFill="1" applyBorder="1"/>
    <xf numFmtId="4" fontId="6" fillId="0" borderId="63" xfId="0" applyNumberFormat="1" applyFont="1" applyFill="1" applyBorder="1"/>
    <xf numFmtId="4" fontId="6" fillId="0" borderId="93" xfId="0" applyNumberFormat="1" applyFont="1" applyFill="1" applyBorder="1"/>
    <xf numFmtId="4" fontId="0" fillId="0" borderId="14" xfId="0" applyNumberFormat="1" applyFont="1" applyFill="1" applyBorder="1" applyAlignment="1">
      <alignment horizontal="center"/>
    </xf>
    <xf numFmtId="4" fontId="6" fillId="0" borderId="94" xfId="0" applyNumberFormat="1" applyFont="1" applyFill="1" applyBorder="1"/>
    <xf numFmtId="4" fontId="6" fillId="0" borderId="95" xfId="0" applyNumberFormat="1" applyFont="1" applyFill="1" applyBorder="1"/>
    <xf numFmtId="4" fontId="6" fillId="0" borderId="90" xfId="0" applyNumberFormat="1" applyFont="1" applyFill="1" applyBorder="1"/>
    <xf numFmtId="0" fontId="20" fillId="0" borderId="36" xfId="1" applyFont="1" applyFill="1" applyBorder="1" applyAlignment="1">
      <alignment vertical="center" wrapText="1"/>
    </xf>
    <xf numFmtId="0" fontId="20" fillId="0" borderId="37" xfId="1" applyFont="1" applyFill="1" applyBorder="1" applyAlignment="1">
      <alignment vertical="center" wrapText="1"/>
    </xf>
    <xf numFmtId="0" fontId="20" fillId="0" borderId="38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" fillId="0" borderId="26" xfId="0" applyFont="1" applyFill="1" applyBorder="1" applyAlignment="1"/>
    <xf numFmtId="0" fontId="0" fillId="0" borderId="27" xfId="0" applyFill="1" applyBorder="1" applyAlignment="1"/>
    <xf numFmtId="0" fontId="0" fillId="0" borderId="60" xfId="1" applyFont="1" applyFill="1" applyBorder="1" applyAlignment="1">
      <alignment horizontal="left" wrapText="1"/>
    </xf>
    <xf numFmtId="0" fontId="0" fillId="0" borderId="54" xfId="1" applyFont="1" applyFill="1" applyBorder="1" applyAlignment="1">
      <alignment horizontal="left" wrapText="1"/>
    </xf>
    <xf numFmtId="0" fontId="0" fillId="0" borderId="67" xfId="1" applyFont="1" applyFill="1" applyBorder="1" applyAlignment="1">
      <alignment horizontal="left" wrapText="1"/>
    </xf>
    <xf numFmtId="0" fontId="0" fillId="3" borderId="60" xfId="1" applyFont="1" applyFill="1" applyBorder="1" applyAlignment="1">
      <alignment horizontal="left"/>
    </xf>
    <xf numFmtId="0" fontId="0" fillId="3" borderId="54" xfId="1" applyFont="1" applyFill="1" applyBorder="1" applyAlignment="1">
      <alignment horizontal="left"/>
    </xf>
    <xf numFmtId="0" fontId="0" fillId="0" borderId="80" xfId="1" applyFont="1" applyFill="1" applyBorder="1" applyAlignment="1">
      <alignment horizontal="left"/>
    </xf>
    <xf numFmtId="0" fontId="0" fillId="0" borderId="81" xfId="1" applyFont="1" applyFill="1" applyBorder="1" applyAlignment="1">
      <alignment horizontal="left"/>
    </xf>
    <xf numFmtId="0" fontId="0" fillId="0" borderId="82" xfId="1" applyFont="1" applyFill="1" applyBorder="1" applyAlignment="1">
      <alignment horizontal="left"/>
    </xf>
    <xf numFmtId="0" fontId="0" fillId="0" borderId="36" xfId="1" applyFont="1" applyFill="1" applyBorder="1" applyAlignment="1">
      <alignment vertical="center" wrapText="1"/>
    </xf>
    <xf numFmtId="0" fontId="0" fillId="0" borderId="37" xfId="1" applyFont="1" applyFill="1" applyBorder="1" applyAlignment="1">
      <alignment vertical="center" wrapText="1"/>
    </xf>
    <xf numFmtId="0" fontId="0" fillId="0" borderId="38" xfId="1" applyFont="1" applyFill="1" applyBorder="1" applyAlignment="1">
      <alignment vertical="center" wrapText="1"/>
    </xf>
    <xf numFmtId="0" fontId="0" fillId="0" borderId="55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opLeftCell="A9" workbookViewId="0">
      <selection activeCell="G30" sqref="G30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9" t="s">
        <v>107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204"/>
      <c r="F10" s="204"/>
      <c r="G10" s="204"/>
      <c r="H10" s="204"/>
      <c r="I10" s="4"/>
      <c r="J10" s="4"/>
      <c r="K10" s="3"/>
    </row>
    <row r="11" spans="1:11" x14ac:dyDescent="0.25">
      <c r="A11" s="9" t="s">
        <v>52</v>
      </c>
      <c r="B11" s="134" t="s">
        <v>59</v>
      </c>
      <c r="C11" s="9"/>
      <c r="D11" s="8"/>
      <c r="E11" s="204"/>
      <c r="F11" s="204"/>
      <c r="G11" s="204"/>
      <c r="H11" s="20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205"/>
      <c r="F12" s="205"/>
      <c r="G12" s="205"/>
      <c r="H12" s="205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 t="s">
        <v>60</v>
      </c>
      <c r="E13" s="14"/>
      <c r="F13" s="16"/>
      <c r="G13" s="14"/>
      <c r="H13" s="16"/>
      <c r="I13" s="14"/>
      <c r="J13" s="16"/>
      <c r="K13" s="17"/>
    </row>
    <row r="14" spans="1:11" x14ac:dyDescent="0.25">
      <c r="A14" s="137" t="s">
        <v>52</v>
      </c>
      <c r="B14" s="8"/>
      <c r="C14" s="8"/>
      <c r="D14" s="8" t="s">
        <v>106</v>
      </c>
      <c r="E14" s="8"/>
      <c r="F14" s="18"/>
      <c r="G14" s="8"/>
      <c r="H14" s="214" t="s">
        <v>103</v>
      </c>
      <c r="I14" s="19"/>
      <c r="J14" s="19"/>
      <c r="K14" s="20"/>
    </row>
    <row r="15" spans="1:11" ht="15.75" thickBot="1" x14ac:dyDescent="0.3">
      <c r="A15" s="21"/>
      <c r="B15" s="8"/>
      <c r="C15" s="8"/>
      <c r="D15" s="8"/>
      <c r="E15" s="8"/>
      <c r="F15" s="18"/>
      <c r="G15" s="8"/>
      <c r="H15" s="22"/>
      <c r="I15" s="23"/>
      <c r="J15" s="18"/>
      <c r="K15" s="24"/>
    </row>
    <row r="16" spans="1:11" x14ac:dyDescent="0.25">
      <c r="A16" s="25" t="s">
        <v>7</v>
      </c>
      <c r="B16" s="26">
        <v>5507</v>
      </c>
      <c r="C16" s="8" t="s">
        <v>8</v>
      </c>
      <c r="D16" s="8"/>
      <c r="E16" s="8"/>
      <c r="F16" s="18"/>
      <c r="G16" s="8"/>
      <c r="H16" s="22"/>
      <c r="I16" s="23"/>
      <c r="J16" s="18"/>
      <c r="K16" s="27"/>
    </row>
    <row r="17" spans="1:11" x14ac:dyDescent="0.25">
      <c r="A17" s="28" t="s">
        <v>9</v>
      </c>
      <c r="B17" s="29">
        <v>6.07</v>
      </c>
      <c r="C17" s="8" t="s">
        <v>8</v>
      </c>
      <c r="D17" s="8"/>
      <c r="E17" s="8"/>
      <c r="F17" s="18"/>
      <c r="G17" s="8"/>
      <c r="H17" s="18"/>
      <c r="I17" s="8"/>
      <c r="J17" s="30"/>
      <c r="K17" s="24"/>
    </row>
    <row r="18" spans="1:11" x14ac:dyDescent="0.25">
      <c r="A18" s="31" t="s">
        <v>10</v>
      </c>
      <c r="B18" s="32">
        <f>B16*B17</f>
        <v>33427.49</v>
      </c>
      <c r="C18" s="8" t="s">
        <v>11</v>
      </c>
      <c r="I18" s="8"/>
      <c r="J18" s="30"/>
      <c r="K18" s="24"/>
    </row>
    <row r="19" spans="1:11" ht="15.75" thickBot="1" x14ac:dyDescent="0.3">
      <c r="A19" s="33" t="s">
        <v>12</v>
      </c>
      <c r="B19" s="34">
        <v>367.5</v>
      </c>
      <c r="C19" s="21" t="s">
        <v>11</v>
      </c>
      <c r="D19" s="8" t="s">
        <v>83</v>
      </c>
      <c r="E19" s="8" t="s">
        <v>96</v>
      </c>
      <c r="F19" s="210" t="s">
        <v>97</v>
      </c>
      <c r="G19" s="8" t="s">
        <v>98</v>
      </c>
      <c r="H19" s="18" t="s">
        <v>101</v>
      </c>
      <c r="J19" s="30"/>
      <c r="K19" s="24"/>
    </row>
    <row r="20" spans="1:11" ht="15.75" thickBot="1" x14ac:dyDescent="0.3">
      <c r="A20" s="35"/>
      <c r="B20" s="36"/>
      <c r="C20" s="8"/>
      <c r="D20" s="8"/>
      <c r="E20" s="8"/>
      <c r="F20" s="18"/>
      <c r="G20" s="8"/>
      <c r="H20" s="18"/>
      <c r="I20" s="8"/>
      <c r="J20" s="30"/>
      <c r="K20" s="24"/>
    </row>
    <row r="21" spans="1:11" ht="15.75" thickBot="1" x14ac:dyDescent="0.3">
      <c r="A21" s="35"/>
      <c r="B21" s="36"/>
      <c r="C21" s="8"/>
      <c r="D21" s="8"/>
      <c r="E21" s="8"/>
      <c r="F21" s="37" t="s">
        <v>13</v>
      </c>
      <c r="G21" s="38"/>
      <c r="H21" s="39" t="s">
        <v>14</v>
      </c>
      <c r="I21" s="40"/>
      <c r="J21" s="41"/>
      <c r="K21" s="42"/>
    </row>
    <row r="22" spans="1:11" ht="15.75" thickBot="1" x14ac:dyDescent="0.3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  <c r="G22" s="47" t="s">
        <v>19</v>
      </c>
      <c r="H22" s="253" t="s">
        <v>18</v>
      </c>
      <c r="I22" s="49"/>
      <c r="J22" s="50"/>
      <c r="K22" s="24"/>
    </row>
    <row r="23" spans="1:11" x14ac:dyDescent="0.25">
      <c r="A23" s="218" t="s">
        <v>20</v>
      </c>
      <c r="B23" s="219"/>
      <c r="C23" s="220"/>
      <c r="D23" s="221" t="s">
        <v>8</v>
      </c>
      <c r="E23" s="51" t="s">
        <v>21</v>
      </c>
      <c r="F23" s="52"/>
      <c r="G23" s="243">
        <v>36</v>
      </c>
      <c r="H23" s="250">
        <f>F23*G23</f>
        <v>0</v>
      </c>
      <c r="I23" s="49"/>
      <c r="J23" s="53"/>
      <c r="K23" s="54"/>
    </row>
    <row r="24" spans="1:11" x14ac:dyDescent="0.25">
      <c r="A24" s="262" t="s">
        <v>22</v>
      </c>
      <c r="B24" s="263"/>
      <c r="C24" s="263"/>
      <c r="D24" s="55" t="s">
        <v>23</v>
      </c>
      <c r="E24" s="56"/>
      <c r="F24" s="57"/>
      <c r="G24" s="58">
        <f>B18+B19</f>
        <v>33794.99</v>
      </c>
      <c r="H24" s="251">
        <f t="shared" ref="H24:H35" si="0">F24*G24</f>
        <v>0</v>
      </c>
      <c r="I24" s="49"/>
      <c r="J24" s="53"/>
      <c r="K24" s="54"/>
    </row>
    <row r="25" spans="1:11" ht="25.15" customHeight="1" x14ac:dyDescent="0.25">
      <c r="A25" s="257" t="s">
        <v>109</v>
      </c>
      <c r="B25" s="258"/>
      <c r="C25" s="259"/>
      <c r="D25" s="66" t="s">
        <v>23</v>
      </c>
      <c r="E25" s="67" t="s">
        <v>21</v>
      </c>
      <c r="F25" s="68"/>
      <c r="G25" s="244">
        <v>500</v>
      </c>
      <c r="H25" s="251">
        <f t="shared" si="0"/>
        <v>0</v>
      </c>
      <c r="I25" s="49"/>
      <c r="J25" s="8"/>
      <c r="K25" s="65"/>
    </row>
    <row r="26" spans="1:11" ht="25.15" customHeight="1" x14ac:dyDescent="0.25">
      <c r="A26" s="257" t="s">
        <v>109</v>
      </c>
      <c r="B26" s="258"/>
      <c r="C26" s="259"/>
      <c r="D26" s="66" t="s">
        <v>23</v>
      </c>
      <c r="E26" s="67" t="s">
        <v>104</v>
      </c>
      <c r="F26" s="68"/>
      <c r="G26" s="244">
        <v>1000</v>
      </c>
      <c r="H26" s="251">
        <f t="shared" si="0"/>
        <v>0</v>
      </c>
      <c r="I26" s="8" t="s">
        <v>105</v>
      </c>
      <c r="K26" s="65"/>
    </row>
    <row r="27" spans="1:11" x14ac:dyDescent="0.25">
      <c r="A27" s="70" t="s">
        <v>26</v>
      </c>
      <c r="B27" s="71"/>
      <c r="C27" s="71"/>
      <c r="D27" s="72" t="s">
        <v>27</v>
      </c>
      <c r="E27" s="73" t="s">
        <v>21</v>
      </c>
      <c r="F27" s="74"/>
      <c r="G27" s="195">
        <f>B18+B19-G28</f>
        <v>23274.989999999998</v>
      </c>
      <c r="H27" s="251">
        <f t="shared" si="0"/>
        <v>0</v>
      </c>
      <c r="I27" s="49"/>
      <c r="J27" s="53"/>
      <c r="K27" s="65"/>
    </row>
    <row r="28" spans="1:11" x14ac:dyDescent="0.25">
      <c r="A28" s="70" t="s">
        <v>26</v>
      </c>
      <c r="B28" s="71"/>
      <c r="C28" s="71"/>
      <c r="D28" s="72" t="s">
        <v>27</v>
      </c>
      <c r="E28" s="73" t="s">
        <v>102</v>
      </c>
      <c r="F28" s="74"/>
      <c r="G28" s="195">
        <v>10520</v>
      </c>
      <c r="H28" s="251">
        <f t="shared" si="0"/>
        <v>0</v>
      </c>
      <c r="I28" s="49"/>
      <c r="J28" s="53"/>
      <c r="K28" s="65"/>
    </row>
    <row r="29" spans="1:11" x14ac:dyDescent="0.25">
      <c r="A29" s="174" t="s">
        <v>24</v>
      </c>
      <c r="B29" s="175"/>
      <c r="C29" s="176"/>
      <c r="D29" s="177" t="s">
        <v>23</v>
      </c>
      <c r="E29" s="178" t="s">
        <v>25</v>
      </c>
      <c r="F29" s="179"/>
      <c r="G29" s="245">
        <f>B18+B19</f>
        <v>33794.99</v>
      </c>
      <c r="H29" s="251">
        <f t="shared" si="0"/>
        <v>0</v>
      </c>
      <c r="I29" s="49"/>
      <c r="J29" s="53"/>
      <c r="K29" s="65"/>
    </row>
    <row r="30" spans="1:11" ht="29.25" customHeight="1" x14ac:dyDescent="0.25">
      <c r="A30" s="264" t="s">
        <v>71</v>
      </c>
      <c r="B30" s="265"/>
      <c r="C30" s="266"/>
      <c r="D30" s="211" t="s">
        <v>27</v>
      </c>
      <c r="E30" s="212" t="s">
        <v>21</v>
      </c>
      <c r="F30" s="213"/>
      <c r="G30" s="246">
        <f>B18+B19-120</f>
        <v>33674.99</v>
      </c>
      <c r="H30" s="251">
        <f t="shared" si="0"/>
        <v>0</v>
      </c>
      <c r="I30" s="49" t="s">
        <v>111</v>
      </c>
      <c r="J30" s="53"/>
      <c r="K30" s="65"/>
    </row>
    <row r="31" spans="1:11" x14ac:dyDescent="0.25">
      <c r="A31" s="174" t="s">
        <v>24</v>
      </c>
      <c r="B31" s="175"/>
      <c r="C31" s="176"/>
      <c r="D31" s="177" t="s">
        <v>23</v>
      </c>
      <c r="E31" s="178" t="s">
        <v>25</v>
      </c>
      <c r="F31" s="179"/>
      <c r="G31" s="245">
        <f>B18+B19</f>
        <v>33794.99</v>
      </c>
      <c r="H31" s="251">
        <f t="shared" si="0"/>
        <v>0</v>
      </c>
      <c r="I31" s="49"/>
      <c r="J31" s="53"/>
      <c r="K31" s="65"/>
    </row>
    <row r="32" spans="1:11" x14ac:dyDescent="0.25">
      <c r="A32" s="174" t="s">
        <v>100</v>
      </c>
      <c r="B32" s="175"/>
      <c r="C32" s="175"/>
      <c r="D32" s="119" t="s">
        <v>78</v>
      </c>
      <c r="E32" s="75"/>
      <c r="F32" s="76"/>
      <c r="G32" s="247">
        <v>25</v>
      </c>
      <c r="H32" s="251">
        <f t="shared" si="0"/>
        <v>0</v>
      </c>
      <c r="I32" s="49"/>
      <c r="J32" s="53"/>
      <c r="K32" s="65"/>
    </row>
    <row r="33" spans="1:13" x14ac:dyDescent="0.25">
      <c r="A33" s="267" t="s">
        <v>48</v>
      </c>
      <c r="B33" s="268"/>
      <c r="C33" s="268"/>
      <c r="D33" s="131" t="s">
        <v>38</v>
      </c>
      <c r="E33" s="132"/>
      <c r="F33" s="133"/>
      <c r="G33" s="248">
        <v>3</v>
      </c>
      <c r="H33" s="251">
        <f t="shared" si="0"/>
        <v>0</v>
      </c>
      <c r="I33" s="49"/>
      <c r="J33" s="53"/>
      <c r="K33" s="65"/>
    </row>
    <row r="34" spans="1:13" x14ac:dyDescent="0.25">
      <c r="A34" s="267" t="s">
        <v>99</v>
      </c>
      <c r="B34" s="268"/>
      <c r="C34" s="268"/>
      <c r="D34" s="131" t="s">
        <v>38</v>
      </c>
      <c r="E34" s="132"/>
      <c r="F34" s="133"/>
      <c r="G34" s="248">
        <v>4</v>
      </c>
      <c r="H34" s="251">
        <f t="shared" si="0"/>
        <v>0</v>
      </c>
      <c r="I34" s="49"/>
      <c r="J34" s="53"/>
      <c r="K34" s="65"/>
    </row>
    <row r="35" spans="1:13" ht="15.75" thickBot="1" x14ac:dyDescent="0.3">
      <c r="A35" s="269" t="s">
        <v>39</v>
      </c>
      <c r="B35" s="270"/>
      <c r="C35" s="271"/>
      <c r="D35" s="222" t="s">
        <v>8</v>
      </c>
      <c r="E35" s="223"/>
      <c r="F35" s="224"/>
      <c r="G35" s="249">
        <f>B16+4*B17</f>
        <v>5531.28</v>
      </c>
      <c r="H35" s="252">
        <f t="shared" si="0"/>
        <v>0</v>
      </c>
      <c r="I35" s="49"/>
      <c r="J35" s="53"/>
      <c r="K35" s="65"/>
    </row>
    <row r="36" spans="1:13" ht="15.75" thickBot="1" x14ac:dyDescent="0.3">
      <c r="A36" s="80"/>
      <c r="B36" s="81"/>
      <c r="C36" s="81"/>
      <c r="D36" s="81"/>
      <c r="E36" s="77"/>
      <c r="F36" s="77"/>
      <c r="G36" s="216" t="s">
        <v>28</v>
      </c>
      <c r="H36" s="217">
        <f>SUM(H23:H35)</f>
        <v>0</v>
      </c>
      <c r="I36" s="77"/>
      <c r="J36" s="78"/>
      <c r="K36" s="79"/>
    </row>
    <row r="37" spans="1:13" ht="15.75" thickBot="1" x14ac:dyDescent="0.3">
      <c r="A37" s="80"/>
      <c r="B37" s="81"/>
      <c r="C37" s="81"/>
      <c r="D37" s="81"/>
      <c r="E37" s="82"/>
      <c r="F37" s="77"/>
      <c r="G37" s="77"/>
      <c r="H37" s="77"/>
      <c r="I37" s="77"/>
      <c r="J37" s="78" t="s">
        <v>29</v>
      </c>
      <c r="K37" s="83" t="s">
        <v>30</v>
      </c>
    </row>
    <row r="38" spans="1:13" ht="15.75" thickBot="1" x14ac:dyDescent="0.3">
      <c r="A38" s="80"/>
      <c r="B38" s="81"/>
      <c r="C38" s="81"/>
      <c r="D38" s="81"/>
      <c r="E38" s="77"/>
      <c r="F38" s="77"/>
      <c r="G38" s="77"/>
      <c r="H38" s="77" t="s">
        <v>31</v>
      </c>
      <c r="I38" s="84" t="s">
        <v>18</v>
      </c>
      <c r="J38" s="85">
        <f>H36*0.2</f>
        <v>0</v>
      </c>
      <c r="K38" s="86">
        <f>H36*1.2</f>
        <v>0</v>
      </c>
    </row>
    <row r="39" spans="1:13" ht="15.75" thickBot="1" x14ac:dyDescent="0.3">
      <c r="A39" s="87"/>
      <c r="B39" s="88"/>
      <c r="C39" s="88"/>
      <c r="D39" s="88"/>
      <c r="E39" s="88"/>
      <c r="F39" s="89"/>
      <c r="G39" s="90"/>
      <c r="H39" s="90"/>
      <c r="I39" s="91"/>
      <c r="J39" s="92"/>
      <c r="K39" s="93"/>
    </row>
    <row r="40" spans="1:13" ht="15.75" thickBot="1" x14ac:dyDescent="0.3">
      <c r="A40" s="94"/>
      <c r="B40" s="95"/>
      <c r="C40" s="95"/>
      <c r="D40" s="95"/>
      <c r="E40" s="95"/>
      <c r="F40" s="96"/>
      <c r="G40" s="97"/>
      <c r="H40" s="98"/>
      <c r="I40" s="99"/>
      <c r="J40" s="100"/>
      <c r="K40" s="101"/>
    </row>
    <row r="41" spans="1:13" x14ac:dyDescent="0.25">
      <c r="A41" s="102" t="s">
        <v>32</v>
      </c>
      <c r="B41" s="103"/>
      <c r="C41" s="103"/>
      <c r="D41" s="103"/>
      <c r="E41" s="103"/>
      <c r="F41" s="103"/>
      <c r="G41" s="104"/>
      <c r="H41" s="104"/>
      <c r="I41" s="105"/>
      <c r="J41" s="104"/>
      <c r="K41" s="104"/>
      <c r="L41" s="106"/>
      <c r="M41" s="106"/>
    </row>
    <row r="42" spans="1:13" x14ac:dyDescent="0.25">
      <c r="A42" s="107" t="s">
        <v>33</v>
      </c>
      <c r="B42" s="108"/>
      <c r="C42" s="108"/>
      <c r="D42" s="108"/>
      <c r="E42" s="108"/>
      <c r="F42" s="108"/>
      <c r="G42" s="109"/>
      <c r="H42" s="109"/>
      <c r="I42" s="110"/>
      <c r="J42" s="111"/>
      <c r="K42" s="112"/>
      <c r="L42" s="106"/>
      <c r="M42" s="106"/>
    </row>
    <row r="43" spans="1:13" x14ac:dyDescent="0.25">
      <c r="A43" s="260" t="s">
        <v>34</v>
      </c>
      <c r="B43" s="260"/>
      <c r="C43" s="260"/>
      <c r="D43" s="260"/>
      <c r="E43" s="260"/>
      <c r="F43" s="260"/>
      <c r="G43" s="260"/>
      <c r="H43" s="260"/>
      <c r="I43" s="260"/>
      <c r="J43" s="260"/>
      <c r="K43" s="260"/>
      <c r="L43" s="260"/>
      <c r="M43" s="260"/>
    </row>
    <row r="44" spans="1:13" x14ac:dyDescent="0.25">
      <c r="A44" s="130"/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</row>
    <row r="45" spans="1:13" x14ac:dyDescent="0.25">
      <c r="F45" s="3"/>
      <c r="H45" s="3"/>
      <c r="J45" s="3"/>
      <c r="K45" s="3"/>
    </row>
    <row r="46" spans="1:13" x14ac:dyDescent="0.25">
      <c r="A46" s="113"/>
      <c r="B46" s="113"/>
      <c r="C46" s="114"/>
      <c r="D46" s="115"/>
      <c r="E46" s="115"/>
      <c r="F46" s="115"/>
      <c r="G46" s="116" t="s">
        <v>35</v>
      </c>
      <c r="H46" s="116"/>
      <c r="I46" s="116"/>
      <c r="J46" s="3"/>
      <c r="K46" s="3"/>
    </row>
    <row r="47" spans="1:13" x14ac:dyDescent="0.25">
      <c r="A47" s="261" t="s">
        <v>36</v>
      </c>
      <c r="B47" s="261"/>
      <c r="C47" s="261"/>
      <c r="D47" s="117"/>
      <c r="E47" s="117"/>
      <c r="F47" s="114"/>
      <c r="G47" s="116" t="s">
        <v>37</v>
      </c>
      <c r="H47" s="116"/>
      <c r="I47" s="116"/>
      <c r="J47" s="3"/>
      <c r="K47" s="3"/>
    </row>
  </sheetData>
  <mergeCells count="9">
    <mergeCell ref="A26:C26"/>
    <mergeCell ref="A43:M43"/>
    <mergeCell ref="A47:C47"/>
    <mergeCell ref="A24:C24"/>
    <mergeCell ref="A25:C25"/>
    <mergeCell ref="A30:C30"/>
    <mergeCell ref="A33:C33"/>
    <mergeCell ref="A35:C35"/>
    <mergeCell ref="A34:C34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opLeftCell="A7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73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9" t="s">
        <v>107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9" t="s">
        <v>53</v>
      </c>
      <c r="B11" s="134" t="s">
        <v>57</v>
      </c>
      <c r="C11" s="9"/>
      <c r="D11" s="8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 t="s">
        <v>58</v>
      </c>
      <c r="E13" s="14"/>
      <c r="F13" s="16"/>
      <c r="G13" s="14"/>
      <c r="H13" s="16"/>
      <c r="I13" s="14"/>
      <c r="J13" s="16"/>
      <c r="K13" s="17"/>
    </row>
    <row r="14" spans="1:11" x14ac:dyDescent="0.25">
      <c r="A14" s="137" t="s">
        <v>53</v>
      </c>
      <c r="B14" s="8"/>
      <c r="C14" s="8"/>
      <c r="D14" s="8" t="s">
        <v>55</v>
      </c>
      <c r="E14" s="8"/>
      <c r="F14" s="18"/>
      <c r="G14" s="8"/>
      <c r="H14" s="19"/>
      <c r="I14" s="19"/>
      <c r="J14" s="19"/>
      <c r="K14" s="20"/>
    </row>
    <row r="15" spans="1:11" ht="15.75" thickBot="1" x14ac:dyDescent="0.3">
      <c r="A15" s="21"/>
      <c r="B15" s="8"/>
      <c r="C15" s="8"/>
      <c r="D15" s="8"/>
      <c r="E15" s="8"/>
      <c r="F15" s="18"/>
      <c r="G15" s="8"/>
      <c r="H15" s="22"/>
      <c r="I15" s="23"/>
      <c r="J15" s="18"/>
      <c r="K15" s="24"/>
    </row>
    <row r="16" spans="1:11" x14ac:dyDescent="0.25">
      <c r="A16" s="25" t="s">
        <v>7</v>
      </c>
      <c r="B16" s="26">
        <v>540</v>
      </c>
      <c r="C16" s="8" t="s">
        <v>8</v>
      </c>
      <c r="D16" s="8"/>
      <c r="E16" s="8"/>
      <c r="F16" s="18"/>
      <c r="G16" s="8"/>
      <c r="H16" s="22"/>
      <c r="I16" s="23"/>
      <c r="J16" s="18"/>
      <c r="K16" s="27"/>
    </row>
    <row r="17" spans="1:11" x14ac:dyDescent="0.25">
      <c r="A17" s="28" t="s">
        <v>9</v>
      </c>
      <c r="B17" s="29">
        <v>5.3</v>
      </c>
      <c r="C17" s="8" t="s">
        <v>8</v>
      </c>
      <c r="D17" s="8"/>
      <c r="E17" s="8"/>
      <c r="F17" s="18"/>
      <c r="G17" s="8"/>
      <c r="H17" s="18"/>
      <c r="I17" s="8"/>
      <c r="J17" s="30"/>
      <c r="K17" s="24"/>
    </row>
    <row r="18" spans="1:11" x14ac:dyDescent="0.25">
      <c r="A18" s="31" t="s">
        <v>10</v>
      </c>
      <c r="B18" s="32">
        <f>B16*B17</f>
        <v>2862</v>
      </c>
      <c r="C18" s="8" t="s">
        <v>11</v>
      </c>
      <c r="H18" s="18"/>
      <c r="I18" s="8"/>
      <c r="J18" s="30"/>
      <c r="K18" s="24"/>
    </row>
    <row r="19" spans="1:11" ht="15.75" thickBot="1" x14ac:dyDescent="0.3">
      <c r="A19" s="33" t="s">
        <v>12</v>
      </c>
      <c r="B19" s="34">
        <v>29</v>
      </c>
      <c r="C19" s="21" t="s">
        <v>11</v>
      </c>
      <c r="D19" s="8" t="s">
        <v>83</v>
      </c>
      <c r="E19" s="8" t="s">
        <v>88</v>
      </c>
      <c r="F19" s="18" t="s">
        <v>85</v>
      </c>
      <c r="G19" s="8" t="s">
        <v>87</v>
      </c>
      <c r="H19" s="18"/>
      <c r="I19" s="8"/>
      <c r="J19" s="30"/>
      <c r="K19" s="24"/>
    </row>
    <row r="20" spans="1:11" ht="15.75" thickBot="1" x14ac:dyDescent="0.3">
      <c r="A20" s="35"/>
      <c r="B20" s="36"/>
      <c r="C20" s="8"/>
      <c r="D20" s="8"/>
      <c r="E20" s="8"/>
      <c r="F20" s="18"/>
      <c r="G20" s="8"/>
      <c r="H20" s="18"/>
      <c r="I20" s="8"/>
      <c r="J20" s="30"/>
      <c r="K20" s="24"/>
    </row>
    <row r="21" spans="1:11" ht="15.75" thickBot="1" x14ac:dyDescent="0.3">
      <c r="A21" s="35"/>
      <c r="B21" s="36"/>
      <c r="C21" s="8"/>
      <c r="D21" s="8"/>
      <c r="E21" s="8"/>
      <c r="F21" s="37" t="s">
        <v>13</v>
      </c>
      <c r="G21" s="38"/>
      <c r="H21" s="39" t="s">
        <v>14</v>
      </c>
      <c r="I21" s="40"/>
      <c r="J21" s="41"/>
      <c r="K21" s="42"/>
    </row>
    <row r="22" spans="1:11" ht="15.75" thickBot="1" x14ac:dyDescent="0.3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  <c r="G22" s="47" t="s">
        <v>19</v>
      </c>
      <c r="H22" s="253" t="s">
        <v>18</v>
      </c>
      <c r="I22" s="49"/>
      <c r="J22" s="50"/>
      <c r="K22" s="24"/>
    </row>
    <row r="23" spans="1:11" x14ac:dyDescent="0.25">
      <c r="A23" s="218" t="s">
        <v>20</v>
      </c>
      <c r="B23" s="219"/>
      <c r="C23" s="220"/>
      <c r="D23" s="221" t="s">
        <v>8</v>
      </c>
      <c r="E23" s="51" t="s">
        <v>21</v>
      </c>
      <c r="F23" s="52"/>
      <c r="G23" s="243">
        <f>B17*2</f>
        <v>10.6</v>
      </c>
      <c r="H23" s="250">
        <f>F23*G23</f>
        <v>0</v>
      </c>
      <c r="I23" s="49"/>
      <c r="J23" s="53"/>
      <c r="K23" s="54"/>
    </row>
    <row r="24" spans="1:11" x14ac:dyDescent="0.25">
      <c r="A24" s="262" t="s">
        <v>22</v>
      </c>
      <c r="B24" s="263"/>
      <c r="C24" s="263"/>
      <c r="D24" s="55" t="s">
        <v>23</v>
      </c>
      <c r="E24" s="56"/>
      <c r="F24" s="57"/>
      <c r="G24" s="58">
        <f>B18+B19</f>
        <v>2891</v>
      </c>
      <c r="H24" s="251">
        <f t="shared" ref="H24:H29" si="0">F24*G24</f>
        <v>0</v>
      </c>
      <c r="I24" s="49"/>
      <c r="J24" s="53"/>
      <c r="K24" s="54"/>
    </row>
    <row r="25" spans="1:11" ht="25.15" customHeight="1" x14ac:dyDescent="0.25">
      <c r="A25" s="272" t="s">
        <v>95</v>
      </c>
      <c r="B25" s="273"/>
      <c r="C25" s="274"/>
      <c r="D25" s="66" t="s">
        <v>23</v>
      </c>
      <c r="E25" s="67" t="s">
        <v>21</v>
      </c>
      <c r="F25" s="181"/>
      <c r="G25" s="244">
        <v>29</v>
      </c>
      <c r="H25" s="251">
        <f t="shared" si="0"/>
        <v>0</v>
      </c>
      <c r="I25" s="49"/>
      <c r="J25" s="69"/>
      <c r="K25" s="65"/>
    </row>
    <row r="26" spans="1:11" x14ac:dyDescent="0.25">
      <c r="A26" s="70" t="s">
        <v>26</v>
      </c>
      <c r="B26" s="71"/>
      <c r="C26" s="71"/>
      <c r="D26" s="72" t="s">
        <v>27</v>
      </c>
      <c r="E26" s="73" t="s">
        <v>21</v>
      </c>
      <c r="F26" s="74"/>
      <c r="G26" s="195">
        <f>B18+B19</f>
        <v>2891</v>
      </c>
      <c r="H26" s="251">
        <f t="shared" si="0"/>
        <v>0</v>
      </c>
      <c r="I26" s="49"/>
      <c r="J26" s="53"/>
      <c r="K26" s="65"/>
    </row>
    <row r="27" spans="1:11" ht="30" customHeight="1" x14ac:dyDescent="0.25">
      <c r="A27" s="264" t="s">
        <v>71</v>
      </c>
      <c r="B27" s="265"/>
      <c r="C27" s="266"/>
      <c r="D27" s="190" t="s">
        <v>27</v>
      </c>
      <c r="E27" s="191" t="s">
        <v>21</v>
      </c>
      <c r="F27" s="76"/>
      <c r="G27" s="245">
        <f>B18+B19-10</f>
        <v>2881</v>
      </c>
      <c r="H27" s="251">
        <f t="shared" si="0"/>
        <v>0</v>
      </c>
      <c r="I27" s="49"/>
      <c r="J27" s="53"/>
      <c r="K27" s="65"/>
    </row>
    <row r="28" spans="1:11" x14ac:dyDescent="0.25">
      <c r="A28" s="59" t="s">
        <v>24</v>
      </c>
      <c r="B28" s="60"/>
      <c r="C28" s="61"/>
      <c r="D28" s="62" t="s">
        <v>23</v>
      </c>
      <c r="E28" s="63" t="s">
        <v>25</v>
      </c>
      <c r="F28" s="64"/>
      <c r="G28" s="194">
        <f>B18+B19</f>
        <v>2891</v>
      </c>
      <c r="H28" s="251">
        <f t="shared" si="0"/>
        <v>0</v>
      </c>
      <c r="I28" s="49"/>
      <c r="J28" s="53"/>
      <c r="K28" s="65"/>
    </row>
    <row r="29" spans="1:11" ht="15.75" thickBot="1" x14ac:dyDescent="0.3">
      <c r="A29" s="269" t="s">
        <v>39</v>
      </c>
      <c r="B29" s="270"/>
      <c r="C29" s="271"/>
      <c r="D29" s="222" t="s">
        <v>8</v>
      </c>
      <c r="E29" s="223"/>
      <c r="F29" s="224"/>
      <c r="G29" s="249">
        <f>B16+4*B17</f>
        <v>561.20000000000005</v>
      </c>
      <c r="H29" s="252">
        <f t="shared" si="0"/>
        <v>0</v>
      </c>
      <c r="I29" s="49"/>
      <c r="J29" s="53"/>
      <c r="K29" s="65"/>
    </row>
    <row r="30" spans="1:11" ht="15.75" thickBot="1" x14ac:dyDescent="0.3">
      <c r="A30" s="80"/>
      <c r="B30" s="81"/>
      <c r="C30" s="81"/>
      <c r="D30" s="81"/>
      <c r="E30" s="77"/>
      <c r="F30" s="77"/>
      <c r="G30" s="216" t="s">
        <v>28</v>
      </c>
      <c r="H30" s="217">
        <f>SUM(H23:H29)</f>
        <v>0</v>
      </c>
      <c r="I30" s="77"/>
      <c r="J30" s="78"/>
      <c r="K30" s="79"/>
    </row>
    <row r="31" spans="1:11" ht="15.75" thickBot="1" x14ac:dyDescent="0.3">
      <c r="A31" s="80"/>
      <c r="B31" s="81"/>
      <c r="C31" s="81"/>
      <c r="D31" s="81"/>
      <c r="E31" s="82"/>
      <c r="F31" s="77"/>
      <c r="G31" s="77"/>
      <c r="H31" s="77"/>
      <c r="I31" s="77"/>
      <c r="J31" s="78" t="s">
        <v>29</v>
      </c>
      <c r="K31" s="83" t="s">
        <v>30</v>
      </c>
    </row>
    <row r="32" spans="1:11" ht="15.75" thickBot="1" x14ac:dyDescent="0.3">
      <c r="A32" s="80"/>
      <c r="B32" s="81"/>
      <c r="C32" s="81"/>
      <c r="D32" s="81"/>
      <c r="E32" s="77"/>
      <c r="F32" s="77"/>
      <c r="G32" s="77"/>
      <c r="H32" s="77" t="s">
        <v>31</v>
      </c>
      <c r="I32" s="84" t="s">
        <v>18</v>
      </c>
      <c r="J32" s="85">
        <f>H30*0.2</f>
        <v>0</v>
      </c>
      <c r="K32" s="86">
        <f>H30*1.2</f>
        <v>0</v>
      </c>
    </row>
    <row r="33" spans="1:13" ht="15.75" thickBot="1" x14ac:dyDescent="0.3">
      <c r="A33" s="87"/>
      <c r="B33" s="88"/>
      <c r="C33" s="88"/>
      <c r="D33" s="88"/>
      <c r="E33" s="88"/>
      <c r="F33" s="89"/>
      <c r="G33" s="90"/>
      <c r="H33" s="90"/>
      <c r="I33" s="91"/>
      <c r="J33" s="92"/>
      <c r="K33" s="93"/>
    </row>
    <row r="34" spans="1:13" ht="15.75" thickBot="1" x14ac:dyDescent="0.3">
      <c r="A34" s="94"/>
      <c r="B34" s="95"/>
      <c r="C34" s="95"/>
      <c r="D34" s="95"/>
      <c r="E34" s="95"/>
      <c r="F34" s="96"/>
      <c r="G34" s="97"/>
      <c r="H34" s="98"/>
      <c r="I34" s="99"/>
      <c r="J34" s="100"/>
      <c r="K34" s="101"/>
    </row>
    <row r="35" spans="1:13" x14ac:dyDescent="0.25">
      <c r="A35" s="102" t="s">
        <v>32</v>
      </c>
      <c r="B35" s="103"/>
      <c r="C35" s="103"/>
      <c r="D35" s="103"/>
      <c r="E35" s="103"/>
      <c r="F35" s="103"/>
      <c r="G35" s="104"/>
      <c r="H35" s="104"/>
      <c r="I35" s="105"/>
      <c r="J35" s="104"/>
      <c r="K35" s="104"/>
      <c r="L35" s="106"/>
      <c r="M35" s="106"/>
    </row>
    <row r="36" spans="1:13" x14ac:dyDescent="0.25">
      <c r="A36" s="107" t="s">
        <v>33</v>
      </c>
      <c r="B36" s="108"/>
      <c r="C36" s="108"/>
      <c r="D36" s="108"/>
      <c r="E36" s="108"/>
      <c r="F36" s="108"/>
      <c r="G36" s="109"/>
      <c r="H36" s="109"/>
      <c r="I36" s="110"/>
      <c r="J36" s="111"/>
      <c r="K36" s="112"/>
      <c r="L36" s="106"/>
      <c r="M36" s="106"/>
    </row>
    <row r="37" spans="1:13" x14ac:dyDescent="0.25">
      <c r="A37" s="260" t="s">
        <v>34</v>
      </c>
      <c r="B37" s="260"/>
      <c r="C37" s="260"/>
      <c r="D37" s="260"/>
      <c r="E37" s="260"/>
      <c r="F37" s="260"/>
      <c r="G37" s="260"/>
      <c r="H37" s="260"/>
      <c r="I37" s="260"/>
      <c r="J37" s="260"/>
      <c r="K37" s="260"/>
      <c r="L37" s="260"/>
      <c r="M37" s="260"/>
    </row>
    <row r="38" spans="1:13" x14ac:dyDescent="0.25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</row>
    <row r="39" spans="1:13" x14ac:dyDescent="0.25">
      <c r="F39" s="3"/>
      <c r="H39" s="3"/>
      <c r="J39" s="3"/>
      <c r="K39" s="3"/>
    </row>
    <row r="40" spans="1:13" x14ac:dyDescent="0.25">
      <c r="A40" s="113"/>
      <c r="B40" s="113"/>
      <c r="C40" s="114"/>
      <c r="D40" s="115"/>
      <c r="E40" s="115"/>
      <c r="F40" s="115"/>
      <c r="G40" s="116" t="s">
        <v>35</v>
      </c>
      <c r="H40" s="116"/>
      <c r="I40" s="116"/>
      <c r="J40" s="3"/>
      <c r="K40" s="3"/>
    </row>
    <row r="41" spans="1:13" x14ac:dyDescent="0.25">
      <c r="A41" s="261" t="s">
        <v>36</v>
      </c>
      <c r="B41" s="261"/>
      <c r="C41" s="261"/>
      <c r="D41" s="117"/>
      <c r="E41" s="117"/>
      <c r="F41" s="114"/>
      <c r="G41" s="116" t="s">
        <v>37</v>
      </c>
      <c r="H41" s="116"/>
      <c r="I41" s="116"/>
      <c r="J41" s="3"/>
      <c r="K41" s="3"/>
    </row>
  </sheetData>
  <mergeCells count="6">
    <mergeCell ref="A37:M37"/>
    <mergeCell ref="A41:C41"/>
    <mergeCell ref="A24:C24"/>
    <mergeCell ref="A25:C25"/>
    <mergeCell ref="A27:C27"/>
    <mergeCell ref="A29:C29"/>
  </mergeCell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10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9" t="s">
        <v>107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9" t="s">
        <v>66</v>
      </c>
      <c r="B11" s="134" t="s">
        <v>67</v>
      </c>
      <c r="C11" s="9"/>
      <c r="D11" s="8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 t="s">
        <v>110</v>
      </c>
      <c r="E13" s="14"/>
      <c r="F13" s="16"/>
      <c r="G13" s="14"/>
      <c r="H13" s="16"/>
      <c r="I13" s="14"/>
      <c r="J13" s="16"/>
      <c r="K13" s="17"/>
    </row>
    <row r="14" spans="1:11" x14ac:dyDescent="0.25">
      <c r="A14" s="137" t="s">
        <v>66</v>
      </c>
      <c r="B14" s="8"/>
      <c r="C14" s="8"/>
      <c r="D14" s="8"/>
      <c r="E14" s="8"/>
      <c r="F14" s="18"/>
      <c r="G14" s="8"/>
      <c r="H14" s="19"/>
      <c r="I14" s="19"/>
      <c r="J14" s="19"/>
      <c r="K14" s="20"/>
    </row>
    <row r="15" spans="1:11" ht="15.75" thickBot="1" x14ac:dyDescent="0.3">
      <c r="A15" s="21"/>
      <c r="B15" s="8"/>
      <c r="C15" s="8"/>
      <c r="D15" s="8"/>
      <c r="E15" s="8"/>
      <c r="F15" s="18"/>
      <c r="G15" s="8"/>
      <c r="H15" s="22"/>
      <c r="I15" s="23"/>
      <c r="J15" s="18"/>
      <c r="K15" s="24"/>
    </row>
    <row r="16" spans="1:11" x14ac:dyDescent="0.25">
      <c r="A16" s="25" t="s">
        <v>7</v>
      </c>
      <c r="B16" s="26">
        <v>335</v>
      </c>
      <c r="C16" s="8" t="s">
        <v>8</v>
      </c>
      <c r="D16" s="8"/>
      <c r="E16" s="8"/>
      <c r="F16" s="18"/>
      <c r="G16" s="8"/>
      <c r="H16" s="22"/>
      <c r="I16" s="23"/>
      <c r="J16" s="18"/>
      <c r="K16" s="27"/>
    </row>
    <row r="17" spans="1:13" x14ac:dyDescent="0.25">
      <c r="A17" s="28" t="s">
        <v>9</v>
      </c>
      <c r="B17" s="29">
        <v>4</v>
      </c>
      <c r="C17" s="8" t="s">
        <v>8</v>
      </c>
      <c r="D17" s="8"/>
      <c r="E17" s="8"/>
      <c r="F17" s="18"/>
      <c r="G17" s="8"/>
      <c r="H17" s="18"/>
      <c r="I17" s="8"/>
      <c r="J17" s="30"/>
      <c r="K17" s="24"/>
    </row>
    <row r="18" spans="1:13" x14ac:dyDescent="0.25">
      <c r="A18" s="31" t="s">
        <v>10</v>
      </c>
      <c r="B18" s="32">
        <f>B16*B17</f>
        <v>1340</v>
      </c>
      <c r="C18" s="8" t="s">
        <v>11</v>
      </c>
      <c r="D18" s="8"/>
      <c r="E18" s="8"/>
      <c r="F18" s="18"/>
      <c r="G18" s="8"/>
      <c r="H18" s="18"/>
      <c r="I18" s="8"/>
      <c r="J18" s="30"/>
      <c r="K18" s="24"/>
    </row>
    <row r="19" spans="1:13" ht="15.75" thickBot="1" x14ac:dyDescent="0.3">
      <c r="A19" s="33" t="s">
        <v>12</v>
      </c>
      <c r="B19" s="34">
        <v>140</v>
      </c>
      <c r="C19" s="21" t="s">
        <v>11</v>
      </c>
      <c r="D19" s="8" t="s">
        <v>83</v>
      </c>
      <c r="E19" s="8" t="s">
        <v>84</v>
      </c>
      <c r="F19" s="18" t="s">
        <v>85</v>
      </c>
      <c r="G19" s="8" t="s">
        <v>86</v>
      </c>
      <c r="H19" s="18"/>
      <c r="I19" s="8"/>
      <c r="J19" s="30"/>
      <c r="K19" s="24"/>
    </row>
    <row r="20" spans="1:13" ht="15.75" thickBot="1" x14ac:dyDescent="0.3">
      <c r="A20" s="35"/>
      <c r="B20" s="36"/>
      <c r="C20" s="8"/>
      <c r="D20" s="8"/>
      <c r="E20" s="8"/>
      <c r="F20" s="18"/>
      <c r="G20" s="8"/>
      <c r="H20" s="18"/>
      <c r="I20" s="8"/>
      <c r="J20" s="30"/>
      <c r="K20" s="24"/>
    </row>
    <row r="21" spans="1:13" ht="15.75" thickBot="1" x14ac:dyDescent="0.3">
      <c r="A21" s="35"/>
      <c r="B21" s="36"/>
      <c r="C21" s="8"/>
      <c r="D21" s="8"/>
      <c r="E21" s="8"/>
      <c r="F21" s="37" t="s">
        <v>13</v>
      </c>
      <c r="G21" s="38"/>
      <c r="H21" s="39" t="s">
        <v>14</v>
      </c>
      <c r="I21" s="40"/>
      <c r="J21" s="41"/>
      <c r="K21" s="42"/>
    </row>
    <row r="22" spans="1:13" ht="15.75" thickBot="1" x14ac:dyDescent="0.3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  <c r="G22" s="47" t="s">
        <v>19</v>
      </c>
      <c r="H22" s="253" t="s">
        <v>18</v>
      </c>
      <c r="I22" s="49"/>
      <c r="J22" s="50"/>
      <c r="K22" s="24"/>
    </row>
    <row r="23" spans="1:13" x14ac:dyDescent="0.25">
      <c r="A23" s="225" t="s">
        <v>26</v>
      </c>
      <c r="B23" s="226"/>
      <c r="C23" s="226"/>
      <c r="D23" s="227" t="s">
        <v>27</v>
      </c>
      <c r="E23" s="228" t="s">
        <v>21</v>
      </c>
      <c r="F23" s="52"/>
      <c r="G23" s="243">
        <f>B18+B19</f>
        <v>1480</v>
      </c>
      <c r="H23" s="250">
        <f t="shared" ref="H23:H26" si="0">F23*G23</f>
        <v>0</v>
      </c>
      <c r="I23" s="49"/>
      <c r="J23" s="53"/>
      <c r="K23" s="65"/>
    </row>
    <row r="24" spans="1:13" x14ac:dyDescent="0.25">
      <c r="A24" s="59" t="s">
        <v>24</v>
      </c>
      <c r="B24" s="60"/>
      <c r="C24" s="61"/>
      <c r="D24" s="62" t="s">
        <v>23</v>
      </c>
      <c r="E24" s="63" t="s">
        <v>69</v>
      </c>
      <c r="F24" s="64"/>
      <c r="G24" s="194">
        <f>B18+B19-18</f>
        <v>1462</v>
      </c>
      <c r="H24" s="251">
        <f t="shared" si="0"/>
        <v>0</v>
      </c>
      <c r="I24" s="49"/>
      <c r="J24" s="53"/>
      <c r="K24" s="65"/>
    </row>
    <row r="25" spans="1:13" x14ac:dyDescent="0.25">
      <c r="A25" s="264" t="s">
        <v>72</v>
      </c>
      <c r="B25" s="265"/>
      <c r="C25" s="266"/>
      <c r="D25" s="72" t="s">
        <v>27</v>
      </c>
      <c r="E25" s="73" t="s">
        <v>21</v>
      </c>
      <c r="F25" s="171"/>
      <c r="G25" s="195">
        <f>B18+B19-18</f>
        <v>1462</v>
      </c>
      <c r="H25" s="251">
        <f t="shared" si="0"/>
        <v>0</v>
      </c>
      <c r="I25" s="49"/>
      <c r="J25" s="53"/>
      <c r="K25" s="65"/>
    </row>
    <row r="26" spans="1:13" ht="15" customHeight="1" thickBot="1" x14ac:dyDescent="0.3">
      <c r="A26" s="229" t="s">
        <v>70</v>
      </c>
      <c r="B26" s="88"/>
      <c r="C26" s="230"/>
      <c r="D26" s="231" t="s">
        <v>23</v>
      </c>
      <c r="E26" s="232" t="s">
        <v>68</v>
      </c>
      <c r="F26" s="233"/>
      <c r="G26" s="254">
        <f xml:space="preserve"> B18+B19-18</f>
        <v>1462</v>
      </c>
      <c r="H26" s="252">
        <f t="shared" si="0"/>
        <v>0</v>
      </c>
      <c r="I26" s="49"/>
      <c r="J26" s="53"/>
      <c r="K26" s="65"/>
    </row>
    <row r="27" spans="1:13" ht="15.75" thickBot="1" x14ac:dyDescent="0.3">
      <c r="A27" s="80"/>
      <c r="B27" s="81"/>
      <c r="C27" s="81"/>
      <c r="D27" s="81"/>
      <c r="E27" s="77"/>
      <c r="F27" s="77"/>
      <c r="G27" s="216" t="s">
        <v>28</v>
      </c>
      <c r="H27" s="217">
        <f>SUM(H23:H26)</f>
        <v>0</v>
      </c>
      <c r="I27" s="77"/>
      <c r="J27" s="78"/>
      <c r="K27" s="79"/>
    </row>
    <row r="28" spans="1:13" ht="15.75" thickBot="1" x14ac:dyDescent="0.3">
      <c r="A28" s="80"/>
      <c r="B28" s="81"/>
      <c r="C28" s="81"/>
      <c r="D28" s="81"/>
      <c r="E28" s="82"/>
      <c r="F28" s="77"/>
      <c r="G28" s="77"/>
      <c r="H28" s="77"/>
      <c r="I28" s="77"/>
      <c r="J28" s="78" t="s">
        <v>29</v>
      </c>
      <c r="K28" s="83" t="s">
        <v>30</v>
      </c>
    </row>
    <row r="29" spans="1:13" ht="15.75" thickBot="1" x14ac:dyDescent="0.3">
      <c r="A29" s="80"/>
      <c r="B29" s="81"/>
      <c r="C29" s="81"/>
      <c r="D29" s="81"/>
      <c r="E29" s="77"/>
      <c r="F29" s="77"/>
      <c r="G29" s="77"/>
      <c r="H29" s="77" t="s">
        <v>31</v>
      </c>
      <c r="I29" s="84" t="s">
        <v>18</v>
      </c>
      <c r="J29" s="85">
        <f>H27*0.2</f>
        <v>0</v>
      </c>
      <c r="K29" s="86">
        <f>H27*1.2</f>
        <v>0</v>
      </c>
    </row>
    <row r="30" spans="1:13" ht="15.75" thickBot="1" x14ac:dyDescent="0.3">
      <c r="A30" s="87"/>
      <c r="B30" s="88"/>
      <c r="C30" s="88"/>
      <c r="D30" s="88"/>
      <c r="E30" s="88"/>
      <c r="F30" s="89"/>
      <c r="G30" s="90"/>
      <c r="H30" s="90"/>
      <c r="I30" s="91"/>
      <c r="J30" s="92"/>
      <c r="K30" s="93"/>
    </row>
    <row r="31" spans="1:13" ht="15.75" thickBot="1" x14ac:dyDescent="0.3">
      <c r="A31" s="94"/>
      <c r="B31" s="95"/>
      <c r="C31" s="95"/>
      <c r="D31" s="95"/>
      <c r="E31" s="95"/>
      <c r="F31" s="96"/>
      <c r="G31" s="97"/>
      <c r="H31" s="98"/>
      <c r="I31" s="99"/>
      <c r="J31" s="100"/>
      <c r="K31" s="101"/>
    </row>
    <row r="32" spans="1:13" x14ac:dyDescent="0.25">
      <c r="A32" s="102" t="s">
        <v>32</v>
      </c>
      <c r="B32" s="103"/>
      <c r="C32" s="103"/>
      <c r="D32" s="103"/>
      <c r="E32" s="103"/>
      <c r="F32" s="103"/>
      <c r="G32" s="104"/>
      <c r="H32" s="104"/>
      <c r="I32" s="105"/>
      <c r="J32" s="104"/>
      <c r="K32" s="104"/>
      <c r="L32" s="106"/>
      <c r="M32" s="106"/>
    </row>
    <row r="33" spans="1:13" x14ac:dyDescent="0.25">
      <c r="A33" s="107" t="s">
        <v>33</v>
      </c>
      <c r="B33" s="108"/>
      <c r="C33" s="108"/>
      <c r="D33" s="108"/>
      <c r="E33" s="108"/>
      <c r="F33" s="108"/>
      <c r="G33" s="109"/>
      <c r="H33" s="109"/>
      <c r="I33" s="110"/>
      <c r="J33" s="111"/>
      <c r="K33" s="112"/>
      <c r="L33" s="106"/>
      <c r="M33" s="106"/>
    </row>
    <row r="34" spans="1:13" x14ac:dyDescent="0.25">
      <c r="A34" s="260" t="s">
        <v>34</v>
      </c>
      <c r="B34" s="260"/>
      <c r="C34" s="260"/>
      <c r="D34" s="260"/>
      <c r="E34" s="260"/>
      <c r="F34" s="260"/>
      <c r="G34" s="260"/>
      <c r="H34" s="260"/>
      <c r="I34" s="260"/>
      <c r="J34" s="260"/>
      <c r="K34" s="260"/>
      <c r="L34" s="260"/>
      <c r="M34" s="260"/>
    </row>
    <row r="35" spans="1:13" x14ac:dyDescent="0.25">
      <c r="A35" s="155"/>
      <c r="B35" s="155"/>
      <c r="C35" s="155"/>
      <c r="D35" s="155"/>
      <c r="E35" s="155"/>
      <c r="F35" s="155"/>
      <c r="G35" s="155"/>
      <c r="H35" s="155"/>
      <c r="I35" s="155"/>
      <c r="J35" s="155"/>
      <c r="K35" s="155"/>
      <c r="L35" s="155"/>
      <c r="M35" s="155"/>
    </row>
    <row r="36" spans="1:13" x14ac:dyDescent="0.25">
      <c r="F36" s="3"/>
      <c r="H36" s="3"/>
      <c r="J36" s="3"/>
      <c r="K36" s="3"/>
    </row>
    <row r="37" spans="1:13" x14ac:dyDescent="0.25">
      <c r="A37" s="113"/>
      <c r="B37" s="113"/>
      <c r="C37" s="114"/>
      <c r="D37" s="115"/>
      <c r="E37" s="115"/>
      <c r="F37" s="115"/>
      <c r="G37" s="116" t="s">
        <v>35</v>
      </c>
      <c r="H37" s="116"/>
      <c r="I37" s="116"/>
      <c r="J37" s="3"/>
      <c r="K37" s="3"/>
    </row>
    <row r="38" spans="1:13" x14ac:dyDescent="0.25">
      <c r="A38" s="261" t="s">
        <v>36</v>
      </c>
      <c r="B38" s="261"/>
      <c r="C38" s="261"/>
      <c r="D38" s="117"/>
      <c r="E38" s="117"/>
      <c r="F38" s="114"/>
      <c r="G38" s="116" t="s">
        <v>37</v>
      </c>
      <c r="H38" s="116"/>
      <c r="I38" s="116"/>
      <c r="J38" s="3"/>
      <c r="K38" s="3"/>
    </row>
  </sheetData>
  <mergeCells count="3">
    <mergeCell ref="A34:M34"/>
    <mergeCell ref="A38:C38"/>
    <mergeCell ref="A25:C25"/>
  </mergeCells>
  <pageMargins left="0.7" right="0.7" top="0.75" bottom="0.75" header="0.3" footer="0.3"/>
  <pageSetup paperSize="9" scale="8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opLeftCell="A10" workbookViewId="0">
      <selection activeCell="H24" sqref="H24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75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9" t="s">
        <v>107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204"/>
      <c r="E10" s="204"/>
      <c r="F10" s="204"/>
      <c r="G10" s="204"/>
      <c r="H10" s="4"/>
      <c r="I10" s="4"/>
      <c r="J10" s="4"/>
      <c r="K10" s="3"/>
    </row>
    <row r="11" spans="1:11" x14ac:dyDescent="0.25">
      <c r="A11" s="9" t="s">
        <v>51</v>
      </c>
      <c r="B11" s="134" t="s">
        <v>56</v>
      </c>
      <c r="C11" s="9"/>
      <c r="D11" s="204"/>
      <c r="E11" s="204"/>
      <c r="F11" s="204"/>
      <c r="G11" s="20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205"/>
      <c r="E12" s="205"/>
      <c r="F12" s="205"/>
      <c r="G12" s="205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 t="s">
        <v>77</v>
      </c>
      <c r="E13" s="14"/>
      <c r="F13" s="16"/>
      <c r="G13" s="146"/>
      <c r="H13" s="138"/>
      <c r="I13" s="206"/>
      <c r="J13" s="138"/>
      <c r="K13" s="139"/>
    </row>
    <row r="14" spans="1:11" x14ac:dyDescent="0.25">
      <c r="A14" s="137" t="s">
        <v>51</v>
      </c>
      <c r="B14" s="8"/>
      <c r="C14" s="8" t="s">
        <v>81</v>
      </c>
      <c r="D14" s="8" t="s">
        <v>80</v>
      </c>
      <c r="E14" s="144"/>
      <c r="F14" s="145"/>
      <c r="G14" s="136"/>
      <c r="H14" s="196"/>
      <c r="I14" s="136"/>
      <c r="J14" s="197"/>
      <c r="K14" s="147"/>
    </row>
    <row r="15" spans="1:11" x14ac:dyDescent="0.25">
      <c r="A15" s="21"/>
      <c r="B15" s="8"/>
      <c r="C15" s="8"/>
      <c r="D15" s="8"/>
      <c r="E15" s="144"/>
      <c r="F15" s="145"/>
      <c r="G15" s="136"/>
      <c r="H15" s="196"/>
      <c r="I15" s="136"/>
      <c r="J15" s="135"/>
      <c r="K15" s="201"/>
    </row>
    <row r="16" spans="1:11" x14ac:dyDescent="0.25">
      <c r="A16" s="21"/>
      <c r="B16" s="8"/>
      <c r="K16" s="142"/>
    </row>
    <row r="17" spans="1:11" ht="15.75" thickBot="1" x14ac:dyDescent="0.3">
      <c r="A17" s="21"/>
      <c r="B17" s="8"/>
      <c r="C17" s="8"/>
      <c r="D17" s="8"/>
      <c r="E17" s="144"/>
      <c r="F17" s="145"/>
      <c r="G17" s="141"/>
      <c r="H17" s="140"/>
      <c r="I17" s="148"/>
      <c r="J17" s="143"/>
      <c r="K17" s="149"/>
    </row>
    <row r="18" spans="1:11" x14ac:dyDescent="0.25">
      <c r="A18" s="25" t="s">
        <v>7</v>
      </c>
      <c r="B18" s="26">
        <v>5453</v>
      </c>
      <c r="C18" s="8" t="s">
        <v>8</v>
      </c>
      <c r="D18" s="8"/>
      <c r="E18" s="8"/>
      <c r="F18" s="18"/>
      <c r="G18" s="8"/>
      <c r="H18" s="22"/>
      <c r="I18" s="23"/>
      <c r="J18" s="18"/>
      <c r="K18" s="27"/>
    </row>
    <row r="19" spans="1:11" x14ac:dyDescent="0.25">
      <c r="A19" s="28" t="s">
        <v>9</v>
      </c>
      <c r="B19" s="29">
        <v>6</v>
      </c>
      <c r="C19" s="8" t="s">
        <v>8</v>
      </c>
      <c r="D19" s="8"/>
      <c r="E19" s="8"/>
      <c r="F19" s="18"/>
      <c r="G19" s="8"/>
      <c r="H19" s="18"/>
      <c r="I19" s="8"/>
      <c r="J19" s="30"/>
      <c r="K19" s="24"/>
    </row>
    <row r="20" spans="1:11" x14ac:dyDescent="0.25">
      <c r="A20" s="31" t="s">
        <v>10</v>
      </c>
      <c r="B20" s="32">
        <f>B18*B19</f>
        <v>32718</v>
      </c>
      <c r="C20" s="8" t="s">
        <v>11</v>
      </c>
      <c r="D20" s="8"/>
      <c r="E20" s="8"/>
      <c r="F20" s="18"/>
      <c r="G20" s="8"/>
      <c r="H20" s="18"/>
      <c r="I20" s="8"/>
      <c r="J20" s="30"/>
      <c r="K20" s="24"/>
    </row>
    <row r="21" spans="1:11" ht="15.75" thickBot="1" x14ac:dyDescent="0.3">
      <c r="A21" s="33" t="s">
        <v>12</v>
      </c>
      <c r="B21" s="34">
        <v>150</v>
      </c>
      <c r="C21" s="21" t="s">
        <v>11</v>
      </c>
      <c r="D21" s="8" t="s">
        <v>83</v>
      </c>
      <c r="E21" s="8" t="s">
        <v>90</v>
      </c>
      <c r="F21" s="210" t="s">
        <v>85</v>
      </c>
      <c r="G21" s="8" t="s">
        <v>89</v>
      </c>
      <c r="H21" s="18"/>
      <c r="I21" s="8"/>
      <c r="J21" s="30"/>
      <c r="K21" s="24"/>
    </row>
    <row r="22" spans="1:11" ht="15.75" thickBot="1" x14ac:dyDescent="0.3">
      <c r="A22" s="35"/>
      <c r="B22" s="36">
        <f>SUM(B20:B21)</f>
        <v>32868</v>
      </c>
      <c r="C22" s="8"/>
      <c r="D22" s="8"/>
      <c r="E22" s="8"/>
      <c r="F22" s="18"/>
      <c r="G22" s="8"/>
      <c r="H22" s="18"/>
      <c r="I22" s="8"/>
      <c r="J22" s="30"/>
      <c r="K22" s="24"/>
    </row>
    <row r="23" spans="1:11" ht="15.75" thickBot="1" x14ac:dyDescent="0.3">
      <c r="A23" s="35"/>
      <c r="B23" s="36"/>
      <c r="C23" s="8"/>
      <c r="D23" s="8"/>
      <c r="E23" s="8"/>
      <c r="F23" s="37" t="s">
        <v>13</v>
      </c>
      <c r="G23" s="38"/>
      <c r="H23" s="39" t="s">
        <v>14</v>
      </c>
      <c r="I23" s="40"/>
      <c r="J23" s="41"/>
      <c r="K23" s="42"/>
    </row>
    <row r="24" spans="1:11" ht="15.75" thickBot="1" x14ac:dyDescent="0.3">
      <c r="A24" s="43" t="s">
        <v>15</v>
      </c>
      <c r="B24" s="44"/>
      <c r="C24" s="45"/>
      <c r="D24" s="46" t="s">
        <v>16</v>
      </c>
      <c r="E24" s="47" t="s">
        <v>17</v>
      </c>
      <c r="F24" s="48" t="s">
        <v>18</v>
      </c>
      <c r="G24" s="47" t="s">
        <v>19</v>
      </c>
      <c r="H24" s="253" t="s">
        <v>18</v>
      </c>
      <c r="I24" s="49"/>
      <c r="J24" s="50"/>
      <c r="K24" s="24"/>
    </row>
    <row r="25" spans="1:11" x14ac:dyDescent="0.25">
      <c r="A25" s="218" t="s">
        <v>20</v>
      </c>
      <c r="B25" s="219"/>
      <c r="C25" s="220"/>
      <c r="D25" s="221" t="s">
        <v>8</v>
      </c>
      <c r="E25" s="51" t="s">
        <v>21</v>
      </c>
      <c r="F25" s="52"/>
      <c r="G25" s="243">
        <f>B19*2</f>
        <v>12</v>
      </c>
      <c r="H25" s="250">
        <f>F25*G25</f>
        <v>0</v>
      </c>
      <c r="I25" s="49"/>
      <c r="J25" s="53"/>
      <c r="K25" s="54"/>
    </row>
    <row r="26" spans="1:11" ht="25.15" customHeight="1" x14ac:dyDescent="0.25">
      <c r="A26" s="257" t="s">
        <v>82</v>
      </c>
      <c r="B26" s="258"/>
      <c r="C26" s="259"/>
      <c r="D26" s="180" t="s">
        <v>23</v>
      </c>
      <c r="E26" s="67" t="s">
        <v>21</v>
      </c>
      <c r="F26" s="181"/>
      <c r="G26" s="244">
        <v>300</v>
      </c>
      <c r="H26" s="251">
        <f t="shared" ref="H26:H33" si="0">F26*G26</f>
        <v>0</v>
      </c>
      <c r="I26" s="49"/>
      <c r="J26" s="69"/>
      <c r="K26" s="65"/>
    </row>
    <row r="27" spans="1:11" ht="15" customHeight="1" x14ac:dyDescent="0.25">
      <c r="A27" s="262" t="s">
        <v>22</v>
      </c>
      <c r="B27" s="263"/>
      <c r="C27" s="263"/>
      <c r="D27" s="119" t="s">
        <v>23</v>
      </c>
      <c r="E27" s="188"/>
      <c r="F27" s="179"/>
      <c r="G27" s="189">
        <v>8422</v>
      </c>
      <c r="H27" s="251">
        <f t="shared" si="0"/>
        <v>0</v>
      </c>
      <c r="I27" s="49"/>
      <c r="J27" s="69"/>
      <c r="K27" s="65"/>
    </row>
    <row r="28" spans="1:11" x14ac:dyDescent="0.25">
      <c r="A28" s="70" t="s">
        <v>26</v>
      </c>
      <c r="B28" s="71"/>
      <c r="C28" s="71"/>
      <c r="D28" s="72" t="s">
        <v>27</v>
      </c>
      <c r="E28" s="73" t="s">
        <v>21</v>
      </c>
      <c r="F28" s="74"/>
      <c r="G28" s="195">
        <f>B20+B21</f>
        <v>32868</v>
      </c>
      <c r="H28" s="251">
        <f t="shared" si="0"/>
        <v>0</v>
      </c>
      <c r="I28" s="49"/>
      <c r="J28" s="53"/>
      <c r="K28" s="65"/>
    </row>
    <row r="29" spans="1:11" ht="15" customHeight="1" x14ac:dyDescent="0.25">
      <c r="A29" s="59" t="s">
        <v>24</v>
      </c>
      <c r="B29" s="60"/>
      <c r="C29" s="61"/>
      <c r="D29" s="62" t="s">
        <v>23</v>
      </c>
      <c r="E29" s="63" t="s">
        <v>69</v>
      </c>
      <c r="F29" s="64"/>
      <c r="G29" s="194">
        <f>B20+B21</f>
        <v>32868</v>
      </c>
      <c r="H29" s="251">
        <f t="shared" si="0"/>
        <v>0</v>
      </c>
      <c r="I29" s="49"/>
      <c r="J29" s="53"/>
      <c r="K29" s="65"/>
    </row>
    <row r="30" spans="1:11" x14ac:dyDescent="0.25">
      <c r="A30" s="264" t="s">
        <v>72</v>
      </c>
      <c r="B30" s="265"/>
      <c r="C30" s="266"/>
      <c r="D30" s="72" t="s">
        <v>27</v>
      </c>
      <c r="E30" s="73" t="s">
        <v>21</v>
      </c>
      <c r="F30" s="171"/>
      <c r="G30" s="195">
        <v>14722</v>
      </c>
      <c r="H30" s="251">
        <f t="shared" si="0"/>
        <v>0</v>
      </c>
      <c r="I30" s="49"/>
      <c r="J30" s="53"/>
      <c r="K30" s="65"/>
    </row>
    <row r="31" spans="1:11" x14ac:dyDescent="0.25">
      <c r="A31" s="264" t="s">
        <v>72</v>
      </c>
      <c r="B31" s="265"/>
      <c r="C31" s="266"/>
      <c r="D31" s="72" t="s">
        <v>27</v>
      </c>
      <c r="E31" s="73" t="s">
        <v>79</v>
      </c>
      <c r="F31" s="171"/>
      <c r="G31" s="195">
        <v>18018</v>
      </c>
      <c r="H31" s="251">
        <f t="shared" si="0"/>
        <v>0</v>
      </c>
      <c r="I31" s="49"/>
      <c r="J31" s="53"/>
      <c r="K31" s="65"/>
    </row>
    <row r="32" spans="1:11" x14ac:dyDescent="0.25">
      <c r="A32" s="184" t="s">
        <v>70</v>
      </c>
      <c r="B32" s="185"/>
      <c r="C32" s="186"/>
      <c r="D32" s="187" t="s">
        <v>23</v>
      </c>
      <c r="E32" s="182" t="s">
        <v>68</v>
      </c>
      <c r="F32" s="183"/>
      <c r="G32" s="255">
        <f>B20+B21</f>
        <v>32868</v>
      </c>
      <c r="H32" s="251">
        <f t="shared" si="0"/>
        <v>0</v>
      </c>
      <c r="I32" s="49"/>
      <c r="J32" s="53"/>
      <c r="K32" s="65"/>
    </row>
    <row r="33" spans="1:13" ht="15.75" thickBot="1" x14ac:dyDescent="0.3">
      <c r="A33" s="269" t="s">
        <v>39</v>
      </c>
      <c r="B33" s="270"/>
      <c r="C33" s="271"/>
      <c r="D33" s="222" t="s">
        <v>8</v>
      </c>
      <c r="E33" s="223"/>
      <c r="F33" s="224"/>
      <c r="G33" s="249">
        <f>B18+4*B19</f>
        <v>5477</v>
      </c>
      <c r="H33" s="252">
        <f t="shared" si="0"/>
        <v>0</v>
      </c>
      <c r="I33" s="49"/>
      <c r="J33" s="53"/>
      <c r="K33" s="65"/>
    </row>
    <row r="34" spans="1:13" ht="15.75" thickBot="1" x14ac:dyDescent="0.3">
      <c r="A34" s="80"/>
      <c r="B34" s="81"/>
      <c r="C34" s="81"/>
      <c r="D34" s="81"/>
      <c r="E34" s="77"/>
      <c r="F34" s="77"/>
      <c r="G34" s="216" t="s">
        <v>28</v>
      </c>
      <c r="H34" s="217">
        <f>SUM(H25:H33)</f>
        <v>0</v>
      </c>
      <c r="I34" s="77"/>
      <c r="J34" s="78"/>
      <c r="K34" s="79"/>
    </row>
    <row r="35" spans="1:13" ht="15.75" thickBot="1" x14ac:dyDescent="0.3">
      <c r="A35" s="80"/>
      <c r="B35" s="81"/>
      <c r="C35" s="81"/>
      <c r="D35" s="81"/>
      <c r="E35" s="82"/>
      <c r="F35" s="77"/>
      <c r="G35" s="77"/>
      <c r="H35" s="77"/>
      <c r="I35" s="77"/>
      <c r="J35" s="78" t="s">
        <v>29</v>
      </c>
      <c r="K35" s="83" t="s">
        <v>30</v>
      </c>
    </row>
    <row r="36" spans="1:13" ht="15.75" thickBot="1" x14ac:dyDescent="0.3">
      <c r="A36" s="80"/>
      <c r="B36" s="81"/>
      <c r="C36" s="81"/>
      <c r="D36" s="81"/>
      <c r="E36" s="77"/>
      <c r="F36" s="77"/>
      <c r="G36" s="77"/>
      <c r="H36" s="77" t="s">
        <v>31</v>
      </c>
      <c r="I36" s="84" t="s">
        <v>18</v>
      </c>
      <c r="J36" s="85">
        <f>H34*0.2</f>
        <v>0</v>
      </c>
      <c r="K36" s="86">
        <f>H34*1.2</f>
        <v>0</v>
      </c>
    </row>
    <row r="37" spans="1:13" ht="15.75" thickBot="1" x14ac:dyDescent="0.3">
      <c r="A37" s="87"/>
      <c r="B37" s="88"/>
      <c r="C37" s="88"/>
      <c r="D37" s="88"/>
      <c r="E37" s="88"/>
      <c r="F37" s="89"/>
      <c r="G37" s="90"/>
      <c r="H37" s="90"/>
      <c r="I37" s="91"/>
      <c r="J37" s="92"/>
      <c r="K37" s="93"/>
    </row>
    <row r="38" spans="1:13" ht="15.75" thickBot="1" x14ac:dyDescent="0.3">
      <c r="A38" s="94"/>
      <c r="B38" s="95"/>
      <c r="C38" s="95"/>
      <c r="D38" s="95"/>
      <c r="E38" s="95"/>
      <c r="F38" s="96"/>
      <c r="G38" s="97"/>
      <c r="H38" s="98"/>
      <c r="I38" s="99"/>
      <c r="J38" s="100"/>
      <c r="K38" s="101"/>
    </row>
    <row r="39" spans="1:13" x14ac:dyDescent="0.25">
      <c r="A39" s="102" t="s">
        <v>32</v>
      </c>
      <c r="B39" s="103"/>
      <c r="C39" s="103"/>
      <c r="D39" s="103"/>
      <c r="E39" s="103"/>
      <c r="F39" s="103"/>
      <c r="G39" s="104"/>
      <c r="H39" s="104"/>
      <c r="I39" s="105"/>
      <c r="J39" s="104"/>
      <c r="K39" s="104"/>
      <c r="L39" s="106"/>
      <c r="M39" s="106"/>
    </row>
    <row r="40" spans="1:13" x14ac:dyDescent="0.25">
      <c r="A40" s="107" t="s">
        <v>33</v>
      </c>
      <c r="B40" s="108"/>
      <c r="C40" s="108"/>
      <c r="D40" s="108"/>
      <c r="E40" s="108"/>
      <c r="F40" s="108"/>
      <c r="G40" s="109"/>
      <c r="H40" s="109"/>
      <c r="I40" s="110"/>
      <c r="J40" s="111"/>
      <c r="K40" s="112"/>
      <c r="L40" s="106"/>
      <c r="M40" s="106"/>
    </row>
    <row r="41" spans="1:13" x14ac:dyDescent="0.25">
      <c r="A41" s="260" t="s">
        <v>34</v>
      </c>
      <c r="B41" s="260"/>
      <c r="C41" s="260"/>
      <c r="D41" s="260"/>
      <c r="E41" s="260"/>
      <c r="F41" s="260"/>
      <c r="G41" s="260"/>
      <c r="H41" s="260"/>
      <c r="I41" s="260"/>
      <c r="J41" s="260"/>
      <c r="K41" s="260"/>
      <c r="L41" s="260"/>
      <c r="M41" s="260"/>
    </row>
    <row r="42" spans="1:13" x14ac:dyDescent="0.25">
      <c r="A42" s="130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</row>
    <row r="43" spans="1:13" x14ac:dyDescent="0.25">
      <c r="F43" s="3"/>
      <c r="H43" s="3"/>
      <c r="J43" s="3"/>
      <c r="K43" s="3"/>
    </row>
    <row r="44" spans="1:13" x14ac:dyDescent="0.25">
      <c r="A44" s="113"/>
      <c r="B44" s="113"/>
      <c r="C44" s="114"/>
      <c r="D44" s="115"/>
      <c r="E44" s="115"/>
      <c r="F44" s="115"/>
      <c r="G44" s="116" t="s">
        <v>35</v>
      </c>
      <c r="H44" s="116"/>
      <c r="I44" s="116"/>
      <c r="J44" s="3"/>
      <c r="K44" s="3"/>
    </row>
    <row r="45" spans="1:13" x14ac:dyDescent="0.25">
      <c r="A45" s="261" t="s">
        <v>36</v>
      </c>
      <c r="B45" s="261"/>
      <c r="C45" s="261"/>
      <c r="D45" s="117"/>
      <c r="E45" s="117"/>
      <c r="F45" s="114"/>
      <c r="G45" s="116" t="s">
        <v>37</v>
      </c>
      <c r="H45" s="116"/>
      <c r="I45" s="116"/>
      <c r="J45" s="3"/>
      <c r="K45" s="3"/>
    </row>
  </sheetData>
  <mergeCells count="7">
    <mergeCell ref="A41:M41"/>
    <mergeCell ref="A45:C45"/>
    <mergeCell ref="A26:C26"/>
    <mergeCell ref="A30:C30"/>
    <mergeCell ref="A33:C33"/>
    <mergeCell ref="A27:C27"/>
    <mergeCell ref="A31:C31"/>
  </mergeCells>
  <pageMargins left="0.7" right="0.7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opLeftCell="A10" workbookViewId="0">
      <selection activeCell="H22" sqref="H22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76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29" t="s">
        <v>107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9" t="s">
        <v>50</v>
      </c>
      <c r="B11" s="134" t="s">
        <v>54</v>
      </c>
      <c r="C11" s="9"/>
      <c r="D11" s="8"/>
      <c r="E11" s="9"/>
      <c r="F11" s="8"/>
      <c r="G11" s="4"/>
      <c r="H11" s="4"/>
      <c r="I11" s="4"/>
      <c r="J11" s="4"/>
      <c r="K11" s="3"/>
    </row>
    <row r="12" spans="1:11" ht="16.5" thickBot="1" x14ac:dyDescent="0.3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25">
      <c r="A13" s="12" t="s">
        <v>6</v>
      </c>
      <c r="B13" s="13"/>
      <c r="C13" s="14"/>
      <c r="D13" s="15" t="s">
        <v>62</v>
      </c>
      <c r="E13" s="14"/>
      <c r="F13" s="16"/>
      <c r="G13" s="206"/>
      <c r="H13" s="198"/>
      <c r="I13" s="206"/>
      <c r="J13" s="198"/>
      <c r="K13" s="199"/>
    </row>
    <row r="14" spans="1:11" x14ac:dyDescent="0.25">
      <c r="A14" s="137" t="s">
        <v>50</v>
      </c>
      <c r="B14" s="8"/>
      <c r="C14" s="8" t="s">
        <v>81</v>
      </c>
      <c r="D14" s="136" t="s">
        <v>61</v>
      </c>
      <c r="E14" s="136"/>
      <c r="F14" s="136"/>
      <c r="G14" s="136"/>
      <c r="H14" s="22"/>
      <c r="I14" s="136"/>
      <c r="J14" s="207"/>
      <c r="K14" s="208"/>
    </row>
    <row r="15" spans="1:11" ht="15.75" thickBot="1" x14ac:dyDescent="0.3">
      <c r="A15" s="21"/>
      <c r="B15" s="8"/>
      <c r="C15" s="136"/>
      <c r="D15" s="136" t="s">
        <v>63</v>
      </c>
      <c r="E15" s="136"/>
      <c r="F15" s="135"/>
      <c r="G15" s="136"/>
      <c r="H15" s="22"/>
      <c r="I15" s="136"/>
      <c r="J15" s="135"/>
      <c r="K15" s="201"/>
    </row>
    <row r="16" spans="1:11" x14ac:dyDescent="0.25">
      <c r="A16" s="25" t="s">
        <v>7</v>
      </c>
      <c r="B16" s="26">
        <v>4043</v>
      </c>
      <c r="C16" s="8" t="s">
        <v>8</v>
      </c>
      <c r="D16" s="8"/>
      <c r="E16" s="8"/>
      <c r="F16" s="18"/>
      <c r="G16" s="200"/>
      <c r="H16" s="22"/>
      <c r="I16" s="200"/>
      <c r="J16" s="197"/>
      <c r="K16" s="203"/>
    </row>
    <row r="17" spans="1:11" x14ac:dyDescent="0.25">
      <c r="A17" s="28" t="s">
        <v>9</v>
      </c>
      <c r="B17" s="29">
        <v>6</v>
      </c>
      <c r="C17" s="8" t="s">
        <v>8</v>
      </c>
      <c r="D17" s="8"/>
      <c r="E17" s="8"/>
      <c r="F17" s="18"/>
      <c r="G17" s="8"/>
      <c r="H17" s="18"/>
      <c r="I17" s="8"/>
      <c r="J17" s="30"/>
      <c r="K17" s="209"/>
    </row>
    <row r="18" spans="1:11" x14ac:dyDescent="0.25">
      <c r="A18" s="31" t="s">
        <v>10</v>
      </c>
      <c r="B18" s="32">
        <f>B16*B17</f>
        <v>24258</v>
      </c>
      <c r="C18" s="8" t="s">
        <v>11</v>
      </c>
      <c r="I18" s="8"/>
      <c r="J18" s="30"/>
      <c r="K18" s="209"/>
    </row>
    <row r="19" spans="1:11" ht="15.75" thickBot="1" x14ac:dyDescent="0.3">
      <c r="A19" s="33" t="s">
        <v>12</v>
      </c>
      <c r="B19" s="34">
        <v>130</v>
      </c>
      <c r="C19" s="21" t="s">
        <v>11</v>
      </c>
      <c r="D19" s="8" t="s">
        <v>83</v>
      </c>
      <c r="E19" s="8" t="s">
        <v>93</v>
      </c>
      <c r="F19" s="210" t="s">
        <v>85</v>
      </c>
      <c r="G19" s="8" t="s">
        <v>91</v>
      </c>
      <c r="H19" s="18" t="s">
        <v>92</v>
      </c>
      <c r="I19" s="8"/>
      <c r="J19" s="30"/>
      <c r="K19" s="24"/>
    </row>
    <row r="20" spans="1:11" ht="15.75" thickBot="1" x14ac:dyDescent="0.3">
      <c r="A20" s="35"/>
      <c r="B20" s="36">
        <f>SUM(B18:B19)</f>
        <v>24388</v>
      </c>
      <c r="C20" s="8"/>
      <c r="D20" s="8"/>
      <c r="E20" s="8"/>
      <c r="F20" s="18"/>
      <c r="G20" s="8"/>
      <c r="H20" s="18"/>
      <c r="I20" s="8"/>
      <c r="J20" s="30"/>
      <c r="K20" s="24"/>
    </row>
    <row r="21" spans="1:11" ht="15.75" thickBot="1" x14ac:dyDescent="0.3">
      <c r="A21" s="35"/>
      <c r="B21" s="36"/>
      <c r="C21" s="8"/>
      <c r="D21" s="8"/>
      <c r="E21" s="8"/>
      <c r="F21" s="37" t="s">
        <v>13</v>
      </c>
      <c r="G21" s="38"/>
      <c r="H21" s="39" t="s">
        <v>14</v>
      </c>
      <c r="I21" s="40"/>
      <c r="J21" s="41"/>
      <c r="K21" s="42"/>
    </row>
    <row r="22" spans="1:11" ht="15.75" thickBot="1" x14ac:dyDescent="0.3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  <c r="G22" s="47" t="s">
        <v>19</v>
      </c>
      <c r="H22" s="253" t="s">
        <v>18</v>
      </c>
      <c r="I22" s="49"/>
      <c r="J22" s="50"/>
      <c r="K22" s="24"/>
    </row>
    <row r="23" spans="1:11" x14ac:dyDescent="0.25">
      <c r="A23" s="218" t="s">
        <v>20</v>
      </c>
      <c r="B23" s="219"/>
      <c r="C23" s="220"/>
      <c r="D23" s="221" t="s">
        <v>8</v>
      </c>
      <c r="E23" s="51" t="s">
        <v>21</v>
      </c>
      <c r="F23" s="52"/>
      <c r="G23" s="243">
        <v>21</v>
      </c>
      <c r="H23" s="250">
        <f>F23*G23</f>
        <v>0</v>
      </c>
      <c r="I23" s="49"/>
      <c r="J23" s="53"/>
      <c r="K23" s="54"/>
    </row>
    <row r="24" spans="1:11" x14ac:dyDescent="0.25">
      <c r="A24" s="262" t="s">
        <v>22</v>
      </c>
      <c r="B24" s="263"/>
      <c r="C24" s="263"/>
      <c r="D24" s="55" t="s">
        <v>23</v>
      </c>
      <c r="E24" s="56"/>
      <c r="F24" s="57"/>
      <c r="G24" s="58">
        <f>B18+B19</f>
        <v>24388</v>
      </c>
      <c r="H24" s="251">
        <f t="shared" ref="H24:H31" si="0">F24*G24</f>
        <v>0</v>
      </c>
      <c r="I24" s="49"/>
      <c r="J24" s="53"/>
      <c r="K24" s="54"/>
    </row>
    <row r="25" spans="1:11" ht="25.15" customHeight="1" x14ac:dyDescent="0.25">
      <c r="A25" s="272" t="s">
        <v>94</v>
      </c>
      <c r="B25" s="273"/>
      <c r="C25" s="274"/>
      <c r="D25" s="66" t="s">
        <v>23</v>
      </c>
      <c r="E25" s="67" t="s">
        <v>21</v>
      </c>
      <c r="F25" s="68"/>
      <c r="G25" s="244">
        <v>230</v>
      </c>
      <c r="H25" s="251">
        <f t="shared" si="0"/>
        <v>0</v>
      </c>
      <c r="I25" s="49"/>
      <c r="J25" s="69"/>
      <c r="K25" s="65"/>
    </row>
    <row r="26" spans="1:11" x14ac:dyDescent="0.25">
      <c r="A26" s="70" t="s">
        <v>26</v>
      </c>
      <c r="B26" s="71"/>
      <c r="C26" s="71"/>
      <c r="D26" s="72" t="s">
        <v>27</v>
      </c>
      <c r="E26" s="73" t="s">
        <v>21</v>
      </c>
      <c r="F26" s="74"/>
      <c r="G26" s="195">
        <f>B18+B19</f>
        <v>24388</v>
      </c>
      <c r="H26" s="251">
        <f t="shared" si="0"/>
        <v>0</v>
      </c>
      <c r="I26" s="49"/>
      <c r="J26" s="53"/>
      <c r="K26" s="65"/>
    </row>
    <row r="27" spans="1:11" x14ac:dyDescent="0.25">
      <c r="A27" s="59" t="s">
        <v>24</v>
      </c>
      <c r="B27" s="60"/>
      <c r="C27" s="61"/>
      <c r="D27" s="62" t="s">
        <v>23</v>
      </c>
      <c r="E27" s="63" t="s">
        <v>69</v>
      </c>
      <c r="F27" s="64"/>
      <c r="G27" s="194">
        <f>B18+B19</f>
        <v>24388</v>
      </c>
      <c r="H27" s="251">
        <f t="shared" si="0"/>
        <v>0</v>
      </c>
      <c r="I27" s="49"/>
      <c r="J27" s="53"/>
      <c r="K27" s="65"/>
    </row>
    <row r="28" spans="1:11" x14ac:dyDescent="0.25">
      <c r="A28" s="264" t="s">
        <v>72</v>
      </c>
      <c r="B28" s="265"/>
      <c r="C28" s="266"/>
      <c r="D28" s="172" t="s">
        <v>27</v>
      </c>
      <c r="E28" s="173" t="s">
        <v>21</v>
      </c>
      <c r="F28" s="118"/>
      <c r="G28" s="256">
        <v>10060</v>
      </c>
      <c r="H28" s="251">
        <f t="shared" si="0"/>
        <v>0</v>
      </c>
      <c r="I28" s="49"/>
      <c r="J28" s="53"/>
      <c r="K28" s="65"/>
    </row>
    <row r="29" spans="1:11" x14ac:dyDescent="0.25">
      <c r="A29" s="59" t="s">
        <v>70</v>
      </c>
      <c r="B29" s="60"/>
      <c r="C29" s="186"/>
      <c r="D29" s="187" t="s">
        <v>23</v>
      </c>
      <c r="E29" s="182" t="s">
        <v>68</v>
      </c>
      <c r="F29" s="183"/>
      <c r="G29" s="255">
        <f>B18+B19</f>
        <v>24388</v>
      </c>
      <c r="H29" s="251">
        <f t="shared" si="0"/>
        <v>0</v>
      </c>
      <c r="I29" s="49"/>
      <c r="J29" s="53"/>
      <c r="K29" s="65"/>
    </row>
    <row r="30" spans="1:11" ht="15" customHeight="1" x14ac:dyDescent="0.25">
      <c r="A30" s="264" t="s">
        <v>72</v>
      </c>
      <c r="B30" s="265"/>
      <c r="C30" s="266"/>
      <c r="D30" s="172" t="s">
        <v>27</v>
      </c>
      <c r="E30" s="173" t="s">
        <v>79</v>
      </c>
      <c r="F30" s="118"/>
      <c r="G30" s="256">
        <f xml:space="preserve"> 14250</f>
        <v>14250</v>
      </c>
      <c r="H30" s="251">
        <f t="shared" si="0"/>
        <v>0</v>
      </c>
      <c r="I30" s="49"/>
      <c r="J30" s="53"/>
      <c r="K30" s="65"/>
    </row>
    <row r="31" spans="1:11" ht="15.75" thickBot="1" x14ac:dyDescent="0.3">
      <c r="A31" s="269" t="s">
        <v>39</v>
      </c>
      <c r="B31" s="270"/>
      <c r="C31" s="271"/>
      <c r="D31" s="222" t="s">
        <v>8</v>
      </c>
      <c r="E31" s="223"/>
      <c r="F31" s="224"/>
      <c r="G31" s="249">
        <f>B16+4*B17</f>
        <v>4067</v>
      </c>
      <c r="H31" s="252">
        <f t="shared" si="0"/>
        <v>0</v>
      </c>
      <c r="I31" s="49"/>
      <c r="J31" s="53"/>
      <c r="K31" s="65"/>
    </row>
    <row r="32" spans="1:11" ht="15.75" thickBot="1" x14ac:dyDescent="0.3">
      <c r="A32" s="80"/>
      <c r="B32" s="81"/>
      <c r="C32" s="81"/>
      <c r="D32" s="81"/>
      <c r="E32" s="77"/>
      <c r="F32" s="77"/>
      <c r="G32" s="216" t="s">
        <v>28</v>
      </c>
      <c r="H32" s="217">
        <f>SUM(H23:H31)</f>
        <v>0</v>
      </c>
      <c r="I32" s="77"/>
      <c r="J32" s="78"/>
      <c r="K32" s="79"/>
    </row>
    <row r="33" spans="1:13" ht="15.75" thickBot="1" x14ac:dyDescent="0.3">
      <c r="A33" s="80"/>
      <c r="B33" s="81"/>
      <c r="C33" s="81"/>
      <c r="D33" s="81"/>
      <c r="E33" s="82"/>
      <c r="F33" s="77"/>
      <c r="G33" s="77"/>
      <c r="H33" s="77"/>
      <c r="I33" s="77"/>
      <c r="J33" s="78" t="s">
        <v>29</v>
      </c>
      <c r="K33" s="83" t="s">
        <v>30</v>
      </c>
    </row>
    <row r="34" spans="1:13" ht="15.75" thickBot="1" x14ac:dyDescent="0.3">
      <c r="A34" s="80"/>
      <c r="B34" s="81"/>
      <c r="C34" s="81"/>
      <c r="D34" s="81"/>
      <c r="E34" s="77"/>
      <c r="F34" s="77"/>
      <c r="G34" s="77"/>
      <c r="H34" s="77" t="s">
        <v>31</v>
      </c>
      <c r="I34" s="84" t="s">
        <v>18</v>
      </c>
      <c r="J34" s="85">
        <f>H32*0.2</f>
        <v>0</v>
      </c>
      <c r="K34" s="86">
        <f>H32*1.2</f>
        <v>0</v>
      </c>
    </row>
    <row r="35" spans="1:13" ht="15.75" thickBot="1" x14ac:dyDescent="0.3">
      <c r="A35" s="87"/>
      <c r="B35" s="88"/>
      <c r="C35" s="88"/>
      <c r="D35" s="88"/>
      <c r="E35" s="88"/>
      <c r="F35" s="89"/>
      <c r="G35" s="90"/>
      <c r="H35" s="90"/>
      <c r="I35" s="91"/>
      <c r="J35" s="92"/>
      <c r="K35" s="93"/>
    </row>
    <row r="36" spans="1:13" ht="15.75" thickBot="1" x14ac:dyDescent="0.3">
      <c r="A36" s="94"/>
      <c r="B36" s="95"/>
      <c r="C36" s="95"/>
      <c r="D36" s="95"/>
      <c r="E36" s="95"/>
      <c r="F36" s="96"/>
      <c r="G36" s="97"/>
      <c r="H36" s="98"/>
      <c r="I36" s="99"/>
      <c r="J36" s="100"/>
      <c r="K36" s="101"/>
    </row>
    <row r="37" spans="1:13" x14ac:dyDescent="0.25">
      <c r="A37" s="102" t="s">
        <v>32</v>
      </c>
      <c r="B37" s="103"/>
      <c r="C37" s="103"/>
      <c r="D37" s="103"/>
      <c r="E37" s="103"/>
      <c r="F37" s="103"/>
      <c r="G37" s="104"/>
      <c r="H37" s="104"/>
      <c r="I37" s="105"/>
      <c r="J37" s="104"/>
      <c r="K37" s="104"/>
      <c r="L37" s="106"/>
      <c r="M37" s="106"/>
    </row>
    <row r="38" spans="1:13" x14ac:dyDescent="0.25">
      <c r="A38" s="107" t="s">
        <v>33</v>
      </c>
      <c r="B38" s="108"/>
      <c r="C38" s="108"/>
      <c r="D38" s="108"/>
      <c r="E38" s="108"/>
      <c r="F38" s="108"/>
      <c r="G38" s="109"/>
      <c r="H38" s="109"/>
      <c r="I38" s="110"/>
      <c r="J38" s="111"/>
      <c r="K38" s="112"/>
      <c r="L38" s="106"/>
      <c r="M38" s="106"/>
    </row>
    <row r="39" spans="1:13" x14ac:dyDescent="0.25">
      <c r="A39" s="260" t="s">
        <v>34</v>
      </c>
      <c r="B39" s="260"/>
      <c r="C39" s="260"/>
      <c r="D39" s="260"/>
      <c r="E39" s="260"/>
      <c r="F39" s="260"/>
      <c r="G39" s="260"/>
      <c r="H39" s="260"/>
      <c r="I39" s="260"/>
      <c r="J39" s="260"/>
      <c r="K39" s="260"/>
      <c r="L39" s="260"/>
      <c r="M39" s="260"/>
    </row>
    <row r="40" spans="1:13" x14ac:dyDescent="0.25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</row>
    <row r="41" spans="1:13" x14ac:dyDescent="0.25">
      <c r="F41" s="3"/>
      <c r="H41" s="3"/>
      <c r="J41" s="3"/>
      <c r="K41" s="3"/>
    </row>
    <row r="42" spans="1:13" x14ac:dyDescent="0.25">
      <c r="A42" s="113"/>
      <c r="B42" s="113"/>
      <c r="C42" s="114"/>
      <c r="D42" s="115"/>
      <c r="E42" s="115"/>
      <c r="F42" s="115"/>
      <c r="G42" s="116" t="s">
        <v>35</v>
      </c>
      <c r="H42" s="116"/>
      <c r="I42" s="116"/>
      <c r="J42" s="3"/>
      <c r="K42" s="3"/>
    </row>
    <row r="43" spans="1:13" x14ac:dyDescent="0.25">
      <c r="A43" s="261" t="s">
        <v>36</v>
      </c>
      <c r="B43" s="261"/>
      <c r="C43" s="261"/>
      <c r="D43" s="117"/>
      <c r="E43" s="117"/>
      <c r="F43" s="114"/>
      <c r="G43" s="116" t="s">
        <v>37</v>
      </c>
      <c r="H43" s="116"/>
      <c r="I43" s="116"/>
      <c r="J43" s="3"/>
      <c r="K43" s="3"/>
    </row>
  </sheetData>
  <mergeCells count="7">
    <mergeCell ref="A39:M39"/>
    <mergeCell ref="A43:C43"/>
    <mergeCell ref="A24:C24"/>
    <mergeCell ref="A25:C25"/>
    <mergeCell ref="A28:C28"/>
    <mergeCell ref="A31:C31"/>
    <mergeCell ref="A30:C30"/>
  </mergeCell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"/>
  <sheetViews>
    <sheetView tabSelected="1" topLeftCell="B1" zoomScaleNormal="100" workbookViewId="0">
      <selection activeCell="I9" sqref="I9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7.28515625" customWidth="1"/>
    <col min="5" max="5" width="25.140625" customWidth="1"/>
    <col min="6" max="8" width="11.28515625" customWidth="1"/>
    <col min="9" max="9" width="14.28515625" customWidth="1"/>
    <col min="10" max="10" width="15.140625" customWidth="1"/>
    <col min="11" max="11" width="14.28515625" bestFit="1" customWidth="1"/>
  </cols>
  <sheetData>
    <row r="2" spans="2:16" x14ac:dyDescent="0.25">
      <c r="B2" s="156" t="s">
        <v>108</v>
      </c>
      <c r="C2" s="156"/>
      <c r="D2" s="156"/>
      <c r="E2" s="156"/>
      <c r="F2" s="129"/>
      <c r="G2" s="129"/>
      <c r="H2" s="129"/>
      <c r="I2" s="129"/>
    </row>
    <row r="3" spans="2:16" ht="15.75" thickBot="1" x14ac:dyDescent="0.3">
      <c r="B3" s="275"/>
      <c r="C3" s="276"/>
      <c r="D3" s="276"/>
      <c r="E3" s="276"/>
      <c r="F3" s="276"/>
      <c r="G3" s="276"/>
      <c r="H3" s="276"/>
      <c r="I3" s="276"/>
    </row>
    <row r="4" spans="2:16" ht="32.450000000000003" customHeight="1" thickBot="1" x14ac:dyDescent="0.3">
      <c r="B4" s="120" t="s">
        <v>40</v>
      </c>
      <c r="C4" s="121" t="s">
        <v>41</v>
      </c>
      <c r="D4" s="121" t="s">
        <v>42</v>
      </c>
      <c r="E4" s="121" t="s">
        <v>64</v>
      </c>
      <c r="F4" s="123" t="s">
        <v>44</v>
      </c>
      <c r="G4" s="123" t="s">
        <v>43</v>
      </c>
      <c r="H4" s="122" t="s">
        <v>45</v>
      </c>
      <c r="I4" s="124" t="s">
        <v>46</v>
      </c>
      <c r="J4" s="125" t="s">
        <v>47</v>
      </c>
      <c r="K4" s="202"/>
      <c r="L4" s="202"/>
      <c r="M4" s="202"/>
      <c r="N4" s="202"/>
      <c r="O4" s="202"/>
      <c r="P4" s="202"/>
    </row>
    <row r="5" spans="2:16" x14ac:dyDescent="0.25">
      <c r="B5" s="126">
        <v>1</v>
      </c>
      <c r="C5" s="193" t="s">
        <v>52</v>
      </c>
      <c r="D5" s="127" t="s">
        <v>49</v>
      </c>
      <c r="E5" s="169" t="s">
        <v>65</v>
      </c>
      <c r="F5" s="150">
        <v>16.773</v>
      </c>
      <c r="G5" s="150">
        <v>11.266</v>
      </c>
      <c r="H5" s="170">
        <f>F5-G5</f>
        <v>5.5069999999999997</v>
      </c>
      <c r="I5" s="163">
        <f>'2593'!H36</f>
        <v>0</v>
      </c>
      <c r="J5" s="192">
        <f>I5*1.2</f>
        <v>0</v>
      </c>
      <c r="K5" s="202"/>
      <c r="L5" s="202"/>
      <c r="M5" s="202"/>
      <c r="N5" s="202"/>
      <c r="O5" s="202"/>
      <c r="P5" s="202"/>
    </row>
    <row r="6" spans="2:16" x14ac:dyDescent="0.25">
      <c r="B6" s="126">
        <v>2</v>
      </c>
      <c r="C6" s="193" t="s">
        <v>53</v>
      </c>
      <c r="D6" s="127" t="s">
        <v>49</v>
      </c>
      <c r="E6" s="168" t="s">
        <v>57</v>
      </c>
      <c r="F6" s="150">
        <v>0.54</v>
      </c>
      <c r="G6" s="150">
        <v>0</v>
      </c>
      <c r="H6" s="154">
        <f>F6-G6</f>
        <v>0.54</v>
      </c>
      <c r="I6" s="164">
        <f>'2595'!H30</f>
        <v>0</v>
      </c>
      <c r="J6" s="166">
        <f t="shared" ref="J6:J9" si="0">I6*1.2</f>
        <v>0</v>
      </c>
      <c r="K6" s="202"/>
      <c r="L6" s="202"/>
      <c r="M6" s="202"/>
      <c r="N6" s="202"/>
      <c r="O6" s="202"/>
      <c r="P6" s="202"/>
    </row>
    <row r="7" spans="2:16" s="242" customFormat="1" x14ac:dyDescent="0.25">
      <c r="B7" s="234">
        <v>3</v>
      </c>
      <c r="C7" s="235" t="s">
        <v>66</v>
      </c>
      <c r="D7" s="236" t="s">
        <v>49</v>
      </c>
      <c r="E7" s="168" t="s">
        <v>67</v>
      </c>
      <c r="F7" s="237">
        <v>15.304</v>
      </c>
      <c r="G7" s="237">
        <v>14.968999999999999</v>
      </c>
      <c r="H7" s="238">
        <f>F7-G7</f>
        <v>0.33500000000000085</v>
      </c>
      <c r="I7" s="239">
        <f>'2568'!H27</f>
        <v>0</v>
      </c>
      <c r="J7" s="240">
        <f t="shared" si="0"/>
        <v>0</v>
      </c>
      <c r="K7" s="241"/>
      <c r="L7" s="241"/>
      <c r="M7" s="241"/>
      <c r="N7" s="241"/>
      <c r="O7" s="241"/>
      <c r="P7" s="241"/>
    </row>
    <row r="8" spans="2:16" x14ac:dyDescent="0.25">
      <c r="B8" s="126">
        <v>4</v>
      </c>
      <c r="C8" s="193" t="s">
        <v>51</v>
      </c>
      <c r="D8" s="127" t="s">
        <v>49</v>
      </c>
      <c r="E8" s="119" t="s">
        <v>56</v>
      </c>
      <c r="F8" s="150">
        <v>5.4530000000000003</v>
      </c>
      <c r="G8" s="150">
        <v>0</v>
      </c>
      <c r="H8" s="154">
        <f t="shared" ref="H8:H9" si="1">F8-G8</f>
        <v>5.4530000000000003</v>
      </c>
      <c r="I8" s="165">
        <f>'2596'!H34</f>
        <v>0</v>
      </c>
      <c r="J8" s="166">
        <f t="shared" si="0"/>
        <v>0</v>
      </c>
      <c r="K8" s="202"/>
      <c r="L8" s="202"/>
      <c r="M8" s="202"/>
      <c r="N8" s="202"/>
      <c r="O8" s="202"/>
      <c r="P8" s="202"/>
    </row>
    <row r="9" spans="2:16" ht="15.75" thickBot="1" x14ac:dyDescent="0.3">
      <c r="B9" s="128">
        <v>5</v>
      </c>
      <c r="C9" s="193" t="s">
        <v>50</v>
      </c>
      <c r="D9" s="127" t="s">
        <v>49</v>
      </c>
      <c r="E9" s="167" t="s">
        <v>54</v>
      </c>
      <c r="F9" s="152">
        <v>5.9029999999999996</v>
      </c>
      <c r="G9" s="151">
        <v>1.86</v>
      </c>
      <c r="H9" s="154">
        <f t="shared" si="1"/>
        <v>4.0429999999999993</v>
      </c>
      <c r="I9" s="153">
        <f>'2601'!H32</f>
        <v>0</v>
      </c>
      <c r="J9" s="166">
        <f t="shared" si="0"/>
        <v>0</v>
      </c>
      <c r="K9" s="202"/>
      <c r="L9" s="202"/>
      <c r="M9" s="202"/>
      <c r="N9" s="202"/>
      <c r="O9" s="202"/>
      <c r="P9" s="202"/>
    </row>
    <row r="10" spans="2:16" ht="15.75" thickBot="1" x14ac:dyDescent="0.3">
      <c r="B10" s="120"/>
      <c r="C10" s="157"/>
      <c r="D10" s="121"/>
      <c r="E10" s="158" t="s">
        <v>28</v>
      </c>
      <c r="F10" s="157"/>
      <c r="G10" s="159"/>
      <c r="H10" s="160">
        <f>SUM(H5:H9)</f>
        <v>15.878</v>
      </c>
      <c r="I10" s="161">
        <f>SUM(I5:I9)</f>
        <v>0</v>
      </c>
      <c r="J10" s="162">
        <f>SUM(J5:J9)</f>
        <v>0</v>
      </c>
      <c r="K10" s="202"/>
      <c r="L10" s="202"/>
      <c r="M10" s="202"/>
      <c r="N10" s="202"/>
      <c r="O10" s="202"/>
      <c r="P10" s="202"/>
    </row>
    <row r="11" spans="2:16" x14ac:dyDescent="0.25">
      <c r="K11" s="202"/>
      <c r="L11" s="202"/>
      <c r="M11" s="202"/>
      <c r="N11" s="202"/>
      <c r="O11" s="202"/>
      <c r="P11" s="202"/>
    </row>
    <row r="13" spans="2:16" x14ac:dyDescent="0.25">
      <c r="I13" s="215"/>
    </row>
  </sheetData>
  <mergeCells count="1">
    <mergeCell ref="B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2593</vt:lpstr>
      <vt:lpstr>2595</vt:lpstr>
      <vt:lpstr>2568</vt:lpstr>
      <vt:lpstr>2596</vt:lpstr>
      <vt:lpstr>2601</vt:lpstr>
      <vt:lpstr>VK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2019-11-12T08:54:52Z</cp:lastPrinted>
  <dcterms:created xsi:type="dcterms:W3CDTF">2018-05-11T08:20:24Z</dcterms:created>
  <dcterms:modified xsi:type="dcterms:W3CDTF">2020-02-20T09:57:15Z</dcterms:modified>
</cp:coreProperties>
</file>